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Monthly reports\2112\"/>
    </mc:Choice>
  </mc:AlternateContent>
  <xr:revisionPtr revIDLastSave="0" documentId="13_ncr:1_{13D75FAA-79D9-4CAF-B5E5-00AF70AC5EDB}" xr6:coauthVersionLast="47" xr6:coauthVersionMax="47" xr10:uidLastSave="{00000000-0000-0000-0000-000000000000}"/>
  <bookViews>
    <workbookView xWindow="-120" yWindow="-120" windowWidth="29040" windowHeight="15840" xr2:uid="{46A73581-DE37-44B3-B51E-1BF808182C9F}"/>
  </bookViews>
  <sheets>
    <sheet name="Outputs" sheetId="1" r:id="rId1"/>
  </sheets>
  <externalReferences>
    <externalReference r:id="rId2"/>
  </externalReferences>
  <definedNames>
    <definedName name="_xlnm._FilterDatabase" localSheetId="0" hidden="1">Outputs!$A$1:$Q$78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8" i="1" l="1" a="1"/>
  <c r="F78" i="1" s="1"/>
  <c r="E78" i="1"/>
  <c r="E78" i="1" a="1"/>
  <c r="A78" i="1" a="1"/>
  <c r="A78" i="1" s="1"/>
  <c r="F77" i="1" a="1"/>
  <c r="F77" i="1" s="1"/>
  <c r="E77" i="1" a="1"/>
  <c r="E77" i="1" s="1"/>
  <c r="A77" i="1" a="1"/>
  <c r="A77" i="1" s="1"/>
  <c r="F76" i="1" a="1"/>
  <c r="F76" i="1" s="1"/>
  <c r="E76" i="1"/>
  <c r="E76" i="1" a="1"/>
  <c r="A76" i="1" a="1"/>
  <c r="A76" i="1" s="1"/>
  <c r="F75" i="1" a="1"/>
  <c r="F75" i="1" s="1"/>
  <c r="E75" i="1" a="1"/>
  <c r="E75" i="1" s="1"/>
  <c r="A75" i="1" a="1"/>
  <c r="A75" i="1" s="1"/>
  <c r="F74" i="1" a="1"/>
  <c r="F74" i="1" s="1"/>
  <c r="E74" i="1"/>
  <c r="E74" i="1" a="1"/>
  <c r="A74" i="1"/>
  <c r="A74" i="1" a="1"/>
  <c r="F73" i="1" a="1"/>
  <c r="F73" i="1" s="1"/>
  <c r="E73" i="1" a="1"/>
  <c r="E73" i="1" s="1"/>
  <c r="A73" i="1" a="1"/>
  <c r="A73" i="1" s="1"/>
  <c r="F72" i="1" a="1"/>
  <c r="F72" i="1" s="1"/>
  <c r="E72" i="1" a="1"/>
  <c r="E72" i="1" s="1"/>
  <c r="A72" i="1" a="1"/>
  <c r="A72" i="1" s="1"/>
  <c r="F71" i="1" a="1"/>
  <c r="F71" i="1" s="1"/>
  <c r="E71" i="1" a="1"/>
  <c r="E71" i="1" s="1"/>
  <c r="A71" i="1" a="1"/>
  <c r="A71" i="1" s="1"/>
  <c r="F70" i="1" a="1"/>
  <c r="F70" i="1" s="1"/>
  <c r="E70" i="1" a="1"/>
  <c r="E70" i="1" s="1"/>
  <c r="A70" i="1" a="1"/>
  <c r="A70" i="1" s="1"/>
  <c r="F69" i="1" a="1"/>
  <c r="F69" i="1" s="1"/>
  <c r="E69" i="1" a="1"/>
  <c r="E69" i="1" s="1"/>
  <c r="A69" i="1"/>
  <c r="A69" i="1" a="1"/>
  <c r="F68" i="1"/>
  <c r="F68" i="1" a="1"/>
  <c r="E68" i="1" a="1"/>
  <c r="E68" i="1" s="1"/>
  <c r="A68" i="1" a="1"/>
  <c r="A68" i="1" s="1"/>
  <c r="F67" i="1" a="1"/>
  <c r="F67" i="1" s="1"/>
  <c r="E67" i="1" a="1"/>
  <c r="E67" i="1" s="1"/>
  <c r="A67" i="1" a="1"/>
  <c r="A67" i="1" s="1"/>
  <c r="F66" i="1"/>
  <c r="F66" i="1" a="1"/>
  <c r="E66" i="1" a="1"/>
  <c r="E66" i="1" s="1"/>
  <c r="A66" i="1" a="1"/>
  <c r="A66" i="1" s="1"/>
  <c r="F65" i="1"/>
  <c r="F65" i="1" a="1"/>
  <c r="E65" i="1" a="1"/>
  <c r="E65" i="1" s="1"/>
  <c r="A65" i="1" a="1"/>
  <c r="A65" i="1" s="1"/>
  <c r="F64" i="1" a="1"/>
  <c r="F64" i="1" s="1"/>
  <c r="E64" i="1"/>
  <c r="E64" i="1" a="1"/>
  <c r="A64" i="1"/>
  <c r="A64" i="1" a="1"/>
  <c r="F63" i="1" a="1"/>
  <c r="F63" i="1" s="1"/>
  <c r="E63" i="1"/>
  <c r="E63" i="1" a="1"/>
  <c r="A63" i="1" a="1"/>
  <c r="A63" i="1" s="1"/>
  <c r="F62" i="1"/>
  <c r="F62" i="1" a="1"/>
  <c r="E62" i="1" a="1"/>
  <c r="E62" i="1" s="1"/>
  <c r="A62" i="1"/>
  <c r="A62" i="1" a="1"/>
  <c r="F61" i="1" a="1"/>
  <c r="F61" i="1" s="1"/>
  <c r="E61" i="1" a="1"/>
  <c r="E61" i="1" s="1"/>
  <c r="A61" i="1" a="1"/>
  <c r="A61" i="1" s="1"/>
  <c r="F60" i="1" a="1"/>
  <c r="F60" i="1" s="1"/>
  <c r="E60" i="1"/>
  <c r="E60" i="1" a="1"/>
  <c r="A60" i="1" a="1"/>
  <c r="A60" i="1" s="1"/>
  <c r="F59" i="1" a="1"/>
  <c r="F59" i="1" s="1"/>
  <c r="E59" i="1" a="1"/>
  <c r="E59" i="1" s="1"/>
  <c r="A59" i="1" a="1"/>
  <c r="A59" i="1" s="1"/>
  <c r="F58" i="1" a="1"/>
  <c r="F58" i="1" s="1"/>
  <c r="E58" i="1"/>
  <c r="E58" i="1" a="1"/>
  <c r="A58" i="1"/>
  <c r="A58" i="1" a="1"/>
  <c r="F57" i="1" a="1"/>
  <c r="F57" i="1" s="1"/>
  <c r="E57" i="1" a="1"/>
  <c r="E57" i="1" s="1"/>
  <c r="A57" i="1" a="1"/>
  <c r="A57" i="1" s="1"/>
  <c r="F56" i="1" a="1"/>
  <c r="F56" i="1" s="1"/>
  <c r="E56" i="1" a="1"/>
  <c r="E56" i="1" s="1"/>
  <c r="A56" i="1" a="1"/>
  <c r="A56" i="1" s="1"/>
  <c r="F55" i="1" a="1"/>
  <c r="F55" i="1" s="1"/>
  <c r="E55" i="1" a="1"/>
  <c r="E55" i="1" s="1"/>
  <c r="A55" i="1" a="1"/>
  <c r="A55" i="1" s="1"/>
  <c r="F54" i="1" a="1"/>
  <c r="F54" i="1" s="1"/>
  <c r="E54" i="1" a="1"/>
  <c r="E54" i="1" s="1"/>
  <c r="A54" i="1" a="1"/>
  <c r="A54" i="1" s="1"/>
  <c r="F53" i="1" a="1"/>
  <c r="F53" i="1" s="1"/>
  <c r="E53" i="1" a="1"/>
  <c r="E53" i="1" s="1"/>
  <c r="A53" i="1"/>
  <c r="A53" i="1" a="1"/>
  <c r="F52" i="1"/>
  <c r="F52" i="1" a="1"/>
  <c r="E52" i="1" a="1"/>
  <c r="E52" i="1" s="1"/>
  <c r="A52" i="1" a="1"/>
  <c r="A52" i="1" s="1"/>
  <c r="F51" i="1" a="1"/>
  <c r="F51" i="1" s="1"/>
  <c r="E51" i="1" a="1"/>
  <c r="E51" i="1" s="1"/>
  <c r="A51" i="1" a="1"/>
  <c r="A51" i="1" s="1"/>
  <c r="F50" i="1"/>
  <c r="F50" i="1" a="1"/>
  <c r="E50" i="1" a="1"/>
  <c r="E50" i="1" s="1"/>
  <c r="A50" i="1" a="1"/>
  <c r="A50" i="1" s="1"/>
  <c r="F49" i="1"/>
  <c r="F49" i="1" a="1"/>
  <c r="E49" i="1" a="1"/>
  <c r="E49" i="1" s="1"/>
  <c r="A49" i="1" a="1"/>
  <c r="A49" i="1" s="1"/>
  <c r="F48" i="1" a="1"/>
  <c r="F48" i="1" s="1"/>
  <c r="E48" i="1" a="1"/>
  <c r="E48" i="1" s="1"/>
  <c r="A48" i="1" a="1"/>
  <c r="A48" i="1" s="1"/>
  <c r="F47" i="1" a="1"/>
  <c r="F47" i="1" s="1"/>
  <c r="E47" i="1" a="1"/>
  <c r="E47" i="1" s="1"/>
  <c r="A47" i="1" a="1"/>
  <c r="A47" i="1" s="1"/>
  <c r="F46" i="1" a="1"/>
  <c r="F46" i="1" s="1"/>
  <c r="E46" i="1" a="1"/>
  <c r="E46" i="1" s="1"/>
  <c r="A46" i="1" a="1"/>
  <c r="A46" i="1" s="1"/>
  <c r="F45" i="1" a="1"/>
  <c r="F45" i="1" s="1"/>
  <c r="E45" i="1" a="1"/>
  <c r="E45" i="1" s="1"/>
  <c r="A45" i="1"/>
  <c r="A45" i="1" a="1"/>
  <c r="F44" i="1" a="1"/>
  <c r="F44" i="1" s="1"/>
  <c r="E44" i="1" a="1"/>
  <c r="E44" i="1" s="1"/>
  <c r="A44" i="1" a="1"/>
  <c r="A44" i="1" s="1"/>
  <c r="F43" i="1" a="1"/>
  <c r="F43" i="1" s="1"/>
  <c r="E43" i="1" a="1"/>
  <c r="E43" i="1" s="1"/>
  <c r="A43" i="1" a="1"/>
  <c r="A43" i="1" s="1"/>
  <c r="F42" i="1" a="1"/>
  <c r="F42" i="1" s="1"/>
  <c r="E42" i="1"/>
  <c r="E42" i="1" a="1"/>
  <c r="A42" i="1"/>
  <c r="A42" i="1" a="1"/>
  <c r="F41" i="1" a="1"/>
  <c r="F41" i="1" s="1"/>
  <c r="E41" i="1" a="1"/>
  <c r="E41" i="1" s="1"/>
  <c r="A41" i="1" a="1"/>
  <c r="A41" i="1" s="1"/>
  <c r="F40" i="1" a="1"/>
  <c r="F40" i="1" s="1"/>
  <c r="E40" i="1" a="1"/>
  <c r="E40" i="1" s="1"/>
  <c r="A40" i="1"/>
  <c r="A40" i="1" a="1"/>
  <c r="F39" i="1" a="1"/>
  <c r="F39" i="1" s="1"/>
  <c r="E39" i="1"/>
  <c r="E39" i="1" a="1"/>
  <c r="A39" i="1" a="1"/>
  <c r="A39" i="1" s="1"/>
  <c r="F38" i="1"/>
  <c r="F38" i="1" a="1"/>
  <c r="E38" i="1" a="1"/>
  <c r="E38" i="1" s="1"/>
  <c r="A38" i="1"/>
  <c r="A38" i="1" a="1"/>
  <c r="F37" i="1" a="1"/>
  <c r="F37" i="1" s="1"/>
  <c r="E37" i="1" a="1"/>
  <c r="E37" i="1" s="1"/>
  <c r="A37" i="1" a="1"/>
  <c r="A37" i="1" s="1"/>
  <c r="F36" i="1" a="1"/>
  <c r="F36" i="1" s="1"/>
  <c r="E36" i="1"/>
  <c r="E36" i="1" a="1"/>
  <c r="A36" i="1" a="1"/>
  <c r="A36" i="1" s="1"/>
  <c r="F35" i="1" a="1"/>
  <c r="F35" i="1" s="1"/>
  <c r="E35" i="1" a="1"/>
  <c r="E35" i="1" s="1"/>
  <c r="A35" i="1" a="1"/>
  <c r="A35" i="1" s="1"/>
  <c r="F34" i="1" a="1"/>
  <c r="F34" i="1" s="1"/>
  <c r="E34" i="1"/>
  <c r="E34" i="1" a="1"/>
  <c r="A34" i="1" a="1"/>
  <c r="A34" i="1" s="1"/>
  <c r="F33" i="1"/>
  <c r="F33" i="1" a="1"/>
  <c r="E33" i="1" a="1"/>
  <c r="E33" i="1" s="1"/>
  <c r="A33" i="1" a="1"/>
  <c r="A33" i="1" s="1"/>
  <c r="F32" i="1" a="1"/>
  <c r="F32" i="1" s="1"/>
  <c r="E32" i="1" a="1"/>
  <c r="E32" i="1" s="1"/>
  <c r="A32" i="1" a="1"/>
  <c r="A32" i="1" s="1"/>
  <c r="F31" i="1" a="1"/>
  <c r="F31" i="1" s="1"/>
  <c r="E31" i="1" a="1"/>
  <c r="E31" i="1" s="1"/>
  <c r="A31" i="1" a="1"/>
  <c r="A31" i="1" s="1"/>
  <c r="F30" i="1"/>
  <c r="F30" i="1" a="1"/>
  <c r="E30" i="1" a="1"/>
  <c r="E30" i="1" s="1"/>
  <c r="A30" i="1" a="1"/>
  <c r="A30" i="1" s="1"/>
  <c r="F29" i="1" a="1"/>
  <c r="F29" i="1" s="1"/>
  <c r="E29" i="1" a="1"/>
  <c r="E29" i="1" s="1"/>
  <c r="A29" i="1"/>
  <c r="A29" i="1" a="1"/>
  <c r="F28" i="1"/>
  <c r="F28" i="1" a="1"/>
  <c r="E28" i="1" a="1"/>
  <c r="E28" i="1" s="1"/>
  <c r="A28" i="1" a="1"/>
  <c r="A28" i="1" s="1"/>
  <c r="F27" i="1" a="1"/>
  <c r="F27" i="1" s="1"/>
  <c r="E27" i="1" a="1"/>
  <c r="E27" i="1" s="1"/>
  <c r="A27" i="1" a="1"/>
  <c r="A27" i="1" s="1"/>
  <c r="F26" i="1" a="1"/>
  <c r="F26" i="1" s="1"/>
  <c r="E26" i="1"/>
  <c r="E26" i="1" a="1"/>
  <c r="A26" i="1"/>
  <c r="A26" i="1" a="1"/>
  <c r="F25" i="1" a="1"/>
  <c r="F25" i="1" s="1"/>
  <c r="E25" i="1" a="1"/>
  <c r="E25" i="1" s="1"/>
  <c r="A25" i="1" a="1"/>
  <c r="A25" i="1" s="1"/>
  <c r="F24" i="1" a="1"/>
  <c r="F24" i="1" s="1"/>
  <c r="E24" i="1" a="1"/>
  <c r="E24" i="1" s="1"/>
  <c r="A24" i="1"/>
  <c r="A24" i="1" a="1"/>
  <c r="F23" i="1" a="1"/>
  <c r="F23" i="1" s="1"/>
  <c r="E23" i="1"/>
  <c r="E23" i="1" a="1"/>
  <c r="A23" i="1" a="1"/>
  <c r="A23" i="1" s="1"/>
  <c r="F22" i="1" a="1"/>
  <c r="F22" i="1" s="1"/>
  <c r="E22" i="1" a="1"/>
  <c r="E22" i="1" s="1"/>
  <c r="A22" i="1" a="1"/>
  <c r="A22" i="1" s="1"/>
  <c r="F21" i="1" a="1"/>
  <c r="F21" i="1" s="1"/>
  <c r="E21" i="1" a="1"/>
  <c r="E21" i="1" s="1"/>
  <c r="A21" i="1"/>
  <c r="A21" i="1" a="1"/>
  <c r="F20" i="1"/>
  <c r="F20" i="1" a="1"/>
  <c r="E20" i="1" a="1"/>
  <c r="E20" i="1" s="1"/>
  <c r="A20" i="1" a="1"/>
  <c r="A20" i="1" s="1"/>
  <c r="F19" i="1" a="1"/>
  <c r="F19" i="1" s="1"/>
  <c r="E19" i="1" a="1"/>
  <c r="E19" i="1" s="1"/>
  <c r="A19" i="1" a="1"/>
  <c r="A19" i="1" s="1"/>
  <c r="F18" i="1" a="1"/>
  <c r="F18" i="1" s="1"/>
  <c r="E18" i="1"/>
  <c r="E18" i="1" a="1"/>
  <c r="A18" i="1" a="1"/>
  <c r="A18" i="1" s="1"/>
  <c r="F17" i="1" a="1"/>
  <c r="F17" i="1" s="1"/>
  <c r="E17" i="1" a="1"/>
  <c r="E17" i="1" s="1"/>
  <c r="A17" i="1" a="1"/>
  <c r="A17" i="1" s="1"/>
  <c r="F16" i="1" a="1"/>
  <c r="F16" i="1" s="1"/>
  <c r="E16" i="1" a="1"/>
  <c r="E16" i="1" s="1"/>
  <c r="A16" i="1" a="1"/>
  <c r="A16" i="1" s="1"/>
  <c r="F15" i="1" a="1"/>
  <c r="F15" i="1" s="1"/>
  <c r="E15" i="1" a="1"/>
  <c r="E15" i="1" s="1"/>
  <c r="A15" i="1" a="1"/>
  <c r="A15" i="1" s="1"/>
  <c r="F14" i="1" a="1"/>
  <c r="F14" i="1" s="1"/>
  <c r="E14" i="1" a="1"/>
  <c r="E14" i="1" s="1"/>
  <c r="A14" i="1" a="1"/>
  <c r="A14" i="1" s="1"/>
  <c r="F13" i="1" a="1"/>
  <c r="F13" i="1" s="1"/>
  <c r="E13" i="1" a="1"/>
  <c r="E13" i="1" s="1"/>
  <c r="A13" i="1" a="1"/>
  <c r="A13" i="1" s="1"/>
  <c r="F12" i="1" a="1"/>
  <c r="F12" i="1" s="1"/>
  <c r="E12" i="1"/>
  <c r="E12" i="1" a="1"/>
  <c r="A12" i="1" a="1"/>
  <c r="A12" i="1" s="1"/>
  <c r="F11" i="1" a="1"/>
  <c r="F11" i="1" s="1"/>
  <c r="E11" i="1" a="1"/>
  <c r="E11" i="1" s="1"/>
  <c r="A11" i="1" a="1"/>
  <c r="A11" i="1" s="1"/>
  <c r="F10" i="1" a="1"/>
  <c r="F10" i="1" s="1"/>
  <c r="E10" i="1"/>
  <c r="E10" i="1" a="1"/>
  <c r="A10" i="1" a="1"/>
  <c r="A10" i="1" s="1"/>
  <c r="F9" i="1" a="1"/>
  <c r="F9" i="1" s="1"/>
  <c r="E9" i="1" a="1"/>
  <c r="E9" i="1" s="1"/>
  <c r="A9" i="1" a="1"/>
  <c r="A9" i="1" s="1"/>
  <c r="F8" i="1" a="1"/>
  <c r="F8" i="1" s="1"/>
  <c r="E8" i="1" a="1"/>
  <c r="E8" i="1" s="1"/>
  <c r="A8" i="1" a="1"/>
  <c r="A8" i="1" s="1"/>
  <c r="F7" i="1" a="1"/>
  <c r="F7" i="1" s="1"/>
  <c r="E7" i="1" a="1"/>
  <c r="E7" i="1" s="1"/>
  <c r="A7" i="1" a="1"/>
  <c r="A7" i="1" s="1"/>
  <c r="F6" i="1" a="1"/>
  <c r="F6" i="1" s="1"/>
  <c r="E6" i="1" a="1"/>
  <c r="E6" i="1" s="1"/>
  <c r="A6" i="1" a="1"/>
  <c r="A6" i="1" s="1"/>
  <c r="F5" i="1" a="1"/>
  <c r="F5" i="1" s="1"/>
  <c r="E5" i="1" a="1"/>
  <c r="E5" i="1" s="1"/>
  <c r="A5" i="1" a="1"/>
  <c r="A5" i="1" s="1"/>
  <c r="F4" i="1" a="1"/>
  <c r="F4" i="1" s="1"/>
  <c r="E4" i="1" a="1"/>
  <c r="E4" i="1" s="1"/>
  <c r="A4" i="1" a="1"/>
  <c r="A4" i="1" s="1"/>
  <c r="O3" i="1" a="1"/>
  <c r="O3" i="1" s="1"/>
  <c r="G3" i="1" a="1"/>
  <c r="N76" i="1" s="1"/>
  <c r="F3" i="1" a="1"/>
  <c r="F3" i="1" s="1"/>
  <c r="E3" i="1"/>
  <c r="E3" i="1" a="1"/>
  <c r="A3" i="1"/>
  <c r="A3" i="1" a="1"/>
  <c r="M2" i="1" a="1"/>
  <c r="M2" i="1" s="1"/>
  <c r="L2" i="1" a="1"/>
  <c r="L2" i="1" s="1"/>
  <c r="F2" i="1" a="1"/>
  <c r="F2" i="1" s="1"/>
  <c r="E2" i="1" a="1"/>
  <c r="E2" i="1" s="1"/>
  <c r="A2" i="1" a="1"/>
  <c r="A2" i="1" s="1"/>
  <c r="N2" i="1" l="1"/>
  <c r="N34" i="1"/>
  <c r="N58" i="1"/>
  <c r="N66" i="1"/>
  <c r="N74" i="1"/>
  <c r="N9" i="1"/>
  <c r="N17" i="1"/>
  <c r="N49" i="1"/>
  <c r="N73" i="1"/>
  <c r="N11" i="1"/>
  <c r="N19" i="1"/>
  <c r="N27" i="1"/>
  <c r="N35" i="1"/>
  <c r="N43" i="1"/>
  <c r="N51" i="1"/>
  <c r="N59" i="1"/>
  <c r="N67" i="1"/>
  <c r="N75" i="1"/>
  <c r="N26" i="1"/>
  <c r="N50" i="1"/>
  <c r="N25" i="1"/>
  <c r="N33" i="1"/>
  <c r="N8" i="1"/>
  <c r="N16" i="1"/>
  <c r="N24" i="1"/>
  <c r="N32" i="1"/>
  <c r="N40" i="1"/>
  <c r="N48" i="1"/>
  <c r="N56" i="1"/>
  <c r="N64" i="1"/>
  <c r="N72" i="1"/>
  <c r="N7" i="1"/>
  <c r="N15" i="1"/>
  <c r="N23" i="1"/>
  <c r="N31" i="1"/>
  <c r="N39" i="1"/>
  <c r="N47" i="1"/>
  <c r="N55" i="1"/>
  <c r="N63" i="1"/>
  <c r="N71" i="1"/>
  <c r="N42" i="1"/>
  <c r="N41" i="1"/>
  <c r="N57" i="1"/>
  <c r="N65" i="1"/>
  <c r="G3" i="1"/>
  <c r="N6" i="1"/>
  <c r="N14" i="1"/>
  <c r="N22" i="1"/>
  <c r="N30" i="1"/>
  <c r="N38" i="1"/>
  <c r="N46" i="1"/>
  <c r="N54" i="1"/>
  <c r="N62" i="1"/>
  <c r="N70" i="1"/>
  <c r="N10" i="1"/>
  <c r="N18" i="1"/>
  <c r="N3" i="1"/>
  <c r="N5" i="1"/>
  <c r="N13" i="1"/>
  <c r="N21" i="1"/>
  <c r="N29" i="1"/>
  <c r="N37" i="1"/>
  <c r="N45" i="1"/>
  <c r="N53" i="1"/>
  <c r="N61" i="1"/>
  <c r="N69" i="1"/>
  <c r="N4" i="1"/>
  <c r="N12" i="1"/>
  <c r="N20" i="1"/>
  <c r="N28" i="1"/>
  <c r="N36" i="1"/>
  <c r="N44" i="1"/>
  <c r="N52" i="1"/>
  <c r="N60" i="1"/>
  <c r="N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<sst xmlns="http://schemas.openxmlformats.org/spreadsheetml/2006/main" count="251" uniqueCount="22">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</sst>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yle/Library/Reporting/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ies"/>
      <sheetName val="Output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0C17B-BAA7-48B6-8168-39A63BC81423}">
  <dimension ref="A1:Q93"/>
  <sheetViews>
    <sheetView tabSelected="1" zoomScale="90" zoomScaleNormal="90" workbookViewId="0">
      <selection activeCell="E74" sqref="E74"/>
    </sheetView>
  </sheetViews>
  <sheetFormatPr defaultRowHeight="15" x14ac:dyDescent="0.25"/>
  <cols>
    <col min="1" max="1" width="22.42578125" style="1" bestFit="1" customWidth="1"/>
    <col min="2" max="2" width="18.42578125" customWidth="1"/>
    <col min="3" max="3" width="47.7109375" bestFit="1" customWidth="1"/>
    <col min="4" max="4" width="13.7109375" bestFit="1" customWidth="1"/>
    <col min="5" max="5" width="16.28515625" bestFit="1" customWidth="1"/>
    <col min="6" max="6" width="13.28515625" bestFit="1" customWidth="1"/>
    <col min="7" max="7" width="43.7109375" bestFit="1" customWidth="1"/>
    <col min="8" max="8" width="27" style="1" bestFit="1" customWidth="1"/>
    <col min="9" max="9" width="18.42578125" style="1" customWidth="1"/>
    <col min="10" max="10" width="21.28515625" style="2" bestFit="1" customWidth="1"/>
    <col min="11" max="11" width="33.7109375" style="9" bestFit="1" customWidth="1"/>
    <col min="12" max="13" width="23" style="7" bestFit="1" customWidth="1"/>
    <col min="14" max="14" width="23" style="4" bestFit="1" customWidth="1"/>
    <col min="15" max="15" width="23.5703125" style="10" bestFit="1" customWidth="1"/>
    <col min="16" max="16" width="22.5703125" style="5" bestFit="1" customWidth="1"/>
    <col min="17" max="17" width="27" style="1" bestFit="1" customWidth="1"/>
  </cols>
  <sheetData>
    <row r="1" spans="1:17" x14ac:dyDescent="0.2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25">
      <c r="A2" s="6" cm="1">
        <f t="array" ref="A2">[1]!h_HistoricalMonthlyData[h_MonthEnd]</f>
        <v>44561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1795023117.9000001</v>
      </c>
      <c r="F2" s="7" cm="1">
        <f t="array" ref="F2">[1]!h_HistoricalMonthlyData[h_bal_FundCash]</f>
        <v>153500474.13480198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-119674214.99815294</v>
      </c>
      <c r="M2" s="7" cm="1">
        <f t="array" ref="M2">[1]!h_HistoricalMonthlyData[h_bal_OutstandingLoan]</f>
        <v>-119674214.99815294</v>
      </c>
      <c r="N2" s="4">
        <f>M2/E2*100</f>
        <v>-6.6670013218637525</v>
      </c>
      <c r="O2" s="6">
        <v>44536</v>
      </c>
      <c r="P2" s="5">
        <v>3.53</v>
      </c>
    </row>
    <row r="3" spans="1:17" x14ac:dyDescent="0.25">
      <c r="A3" s="6" cm="1">
        <f t="array" ref="A3">[1]!h_HistoricalMonthlyData[h_MonthEnd]</f>
        <v>44561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1795023117.9000001</v>
      </c>
      <c r="F3" s="7" cm="1">
        <f t="array" ref="F3">[1]!h_HistoricalMonthlyData[h_bal_FundCash]</f>
        <v>153500474.13480198</v>
      </c>
      <c r="G3" t="str" cm="1">
        <f t="array" ref="G3:M78">[1]!P[[Investment]:[CleanValueGBP]]</f>
        <v>Bannister Senior Secured 2025</v>
      </c>
      <c r="H3" s="1" t="str">
        <v>GBP</v>
      </c>
      <c r="I3" s="8" t="str">
        <v>GBR</v>
      </c>
      <c r="J3" s="9">
        <v>0</v>
      </c>
      <c r="K3" s="9">
        <v>0</v>
      </c>
      <c r="L3" s="7">
        <v>65156956.250000007</v>
      </c>
      <c r="M3" s="7">
        <v>65156956.250000007</v>
      </c>
      <c r="N3" s="4">
        <f>M3/E3*100</f>
        <v>3.6298672479620882</v>
      </c>
      <c r="O3" s="6" cm="1">
        <f t="array" ref="O3:Q78">[1]!P[[LegalTenor]:[CIC]]</f>
        <v>45904</v>
      </c>
      <c r="P3" s="5">
        <v>6.6</v>
      </c>
      <c r="Q3" s="1" t="str">
        <v>XL85</v>
      </c>
    </row>
    <row r="4" spans="1:17" x14ac:dyDescent="0.25">
      <c r="A4" s="6" cm="1">
        <f t="array" ref="A4">[1]!h_HistoricalMonthlyData[h_MonthEnd]</f>
        <v>44561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1795023117.9000001</v>
      </c>
      <c r="F4" s="7" cm="1">
        <f t="array" ref="F4">[1]!h_HistoricalMonthlyData[h_bal_FundCash]</f>
        <v>153500474.13480198</v>
      </c>
      <c r="G4" t="str">
        <v>Infinis Energy</v>
      </c>
      <c r="H4" s="1" t="str">
        <v>GBP</v>
      </c>
      <c r="I4" s="8" t="str">
        <v>GBR</v>
      </c>
      <c r="J4" s="9">
        <v>0</v>
      </c>
      <c r="K4" s="9">
        <v>0</v>
      </c>
      <c r="L4" s="7">
        <v>65000000</v>
      </c>
      <c r="M4" s="7">
        <v>65000000</v>
      </c>
      <c r="N4" s="4">
        <f t="shared" ref="N4:N67" si="0">M4/E4*100</f>
        <v>3.6211232797961728</v>
      </c>
      <c r="O4" s="6">
        <v>48238</v>
      </c>
      <c r="P4" s="5">
        <v>5</v>
      </c>
      <c r="Q4" s="1" t="str">
        <v>XL85</v>
      </c>
    </row>
    <row r="5" spans="1:17" x14ac:dyDescent="0.25">
      <c r="A5" s="6" cm="1">
        <f t="array" ref="A5">[1]!h_HistoricalMonthlyData[h_MonthEnd]</f>
        <v>44561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1795023117.9000001</v>
      </c>
      <c r="F5" s="7" cm="1">
        <f t="array" ref="F5">[1]!h_HistoricalMonthlyData[h_bal_FundCash]</f>
        <v>153500474.13480198</v>
      </c>
      <c r="G5" t="str">
        <v>AP Wireless Junior</v>
      </c>
      <c r="H5" s="1" t="str">
        <v>EUR</v>
      </c>
      <c r="I5" s="8" t="str">
        <v>USA</v>
      </c>
      <c r="J5" s="9">
        <v>0</v>
      </c>
      <c r="K5" s="9">
        <v>0</v>
      </c>
      <c r="L5" s="7">
        <v>70743105.230000004</v>
      </c>
      <c r="M5" s="7">
        <v>59883809.490682133</v>
      </c>
      <c r="N5" s="4">
        <f t="shared" si="0"/>
        <v>3.3361024096859695</v>
      </c>
      <c r="O5" s="6">
        <v>47063</v>
      </c>
      <c r="P5" s="5">
        <v>6.25</v>
      </c>
      <c r="Q5" s="1" t="str">
        <v>XL81</v>
      </c>
    </row>
    <row r="6" spans="1:17" x14ac:dyDescent="0.25">
      <c r="A6" s="6" cm="1">
        <f t="array" ref="A6">[1]!h_HistoricalMonthlyData[h_MonthEnd]</f>
        <v>44561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1795023117.9000001</v>
      </c>
      <c r="F6" s="7" cm="1">
        <f t="array" ref="F6">[1]!h_HistoricalMonthlyData[h_bal_FundCash]</f>
        <v>153500474.13480198</v>
      </c>
      <c r="G6" t="str">
        <v>Hawaiki Mezzanine Loan</v>
      </c>
      <c r="H6" s="1" t="str">
        <v>USD</v>
      </c>
      <c r="I6" s="8" t="str">
        <v>ZEA</v>
      </c>
      <c r="J6" s="9">
        <v>0</v>
      </c>
      <c r="K6" s="9">
        <v>0</v>
      </c>
      <c r="L6" s="7">
        <v>78070000</v>
      </c>
      <c r="M6" s="7">
        <v>56347678.611008495</v>
      </c>
      <c r="N6" s="4">
        <f t="shared" si="0"/>
        <v>3.1391060120122418</v>
      </c>
      <c r="O6" s="6">
        <v>46927</v>
      </c>
      <c r="P6" s="5">
        <v>8.1472499999999997</v>
      </c>
      <c r="Q6" s="1" t="str">
        <v>XL85</v>
      </c>
    </row>
    <row r="7" spans="1:17" x14ac:dyDescent="0.25">
      <c r="A7" s="6" cm="1">
        <f t="array" ref="A7">[1]!h_HistoricalMonthlyData[h_MonthEnd]</f>
        <v>44561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1795023117.9000001</v>
      </c>
      <c r="F7" s="7" cm="1">
        <f t="array" ref="F7">[1]!h_HistoricalMonthlyData[h_bal_FundCash]</f>
        <v>153500474.13480198</v>
      </c>
      <c r="G7" t="str">
        <v>Hawkeye Solar HoldCo 2030 1, 2, and 3</v>
      </c>
      <c r="H7" s="1" t="str">
        <v>USD</v>
      </c>
      <c r="I7" s="8" t="str">
        <v>USA</v>
      </c>
      <c r="J7" s="9">
        <v>0</v>
      </c>
      <c r="K7" s="9">
        <v>0</v>
      </c>
      <c r="L7" s="7">
        <v>72543901.959999993</v>
      </c>
      <c r="M7" s="7">
        <v>54915760.582353897</v>
      </c>
      <c r="N7" s="4">
        <f t="shared" si="0"/>
        <v>3.0593344472688417</v>
      </c>
      <c r="O7" s="6">
        <v>47601</v>
      </c>
      <c r="P7" s="5">
        <v>8.25</v>
      </c>
      <c r="Q7" s="1" t="str">
        <v>XL85</v>
      </c>
    </row>
    <row r="8" spans="1:17" x14ac:dyDescent="0.25">
      <c r="A8" s="6" cm="1">
        <f t="array" ref="A8">[1]!h_HistoricalMonthlyData[h_MonthEnd]</f>
        <v>44561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1795023117.9000001</v>
      </c>
      <c r="F8" s="7" cm="1">
        <f t="array" ref="F8">[1]!h_HistoricalMonthlyData[h_bal_FundCash]</f>
        <v>153500474.13480198</v>
      </c>
      <c r="G8" t="str">
        <v>Project Camden</v>
      </c>
      <c r="H8" s="1" t="str">
        <v>EUR</v>
      </c>
      <c r="I8" s="8" t="str">
        <v>HOL</v>
      </c>
      <c r="J8" s="9">
        <v>0</v>
      </c>
      <c r="K8" s="9">
        <v>0</v>
      </c>
      <c r="L8" s="7">
        <v>65000000</v>
      </c>
      <c r="M8" s="7">
        <v>54683320.716628805</v>
      </c>
      <c r="N8" s="4">
        <f t="shared" si="0"/>
        <v>3.0463853179006906</v>
      </c>
      <c r="O8" s="6">
        <v>47876</v>
      </c>
      <c r="P8" s="5">
        <v>7.5</v>
      </c>
      <c r="Q8" s="1" t="str">
        <v>XL85</v>
      </c>
    </row>
    <row r="9" spans="1:17" x14ac:dyDescent="0.25">
      <c r="A9" s="6" cm="1">
        <f t="array" ref="A9">[1]!h_HistoricalMonthlyData[h_MonthEnd]</f>
        <v>44561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1795023117.9000001</v>
      </c>
      <c r="F9" s="7" cm="1">
        <f t="array" ref="F9">[1]!h_HistoricalMonthlyData[h_bal_FundCash]</f>
        <v>153500474.13480198</v>
      </c>
      <c r="G9" t="str">
        <v>Madrid Metro</v>
      </c>
      <c r="H9" s="1" t="str">
        <v>EUR</v>
      </c>
      <c r="I9" s="8" t="str">
        <v>SPA</v>
      </c>
      <c r="J9" s="9">
        <v>0</v>
      </c>
      <c r="K9" s="9">
        <v>0</v>
      </c>
      <c r="L9" s="7">
        <v>63717154.93</v>
      </c>
      <c r="M9" s="7">
        <v>54290081.540995874</v>
      </c>
      <c r="N9" s="4">
        <f t="shared" si="0"/>
        <v>3.0244781250789634</v>
      </c>
      <c r="O9" s="6">
        <v>47664</v>
      </c>
      <c r="P9" s="5">
        <v>5.3999999999999995</v>
      </c>
      <c r="Q9" s="1" t="str">
        <v>XL85</v>
      </c>
    </row>
    <row r="10" spans="1:17" x14ac:dyDescent="0.25">
      <c r="A10" s="6" cm="1">
        <f t="array" ref="A10">[1]!h_HistoricalMonthlyData[h_MonthEnd]</f>
        <v>44561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1795023117.9000001</v>
      </c>
      <c r="F10" s="7" cm="1">
        <f t="array" ref="F10">[1]!h_HistoricalMonthlyData[h_bal_FundCash]</f>
        <v>153500474.13480198</v>
      </c>
      <c r="G10" t="str">
        <v>Brightline</v>
      </c>
      <c r="H10" s="1" t="str">
        <v>USD</v>
      </c>
      <c r="I10" s="8" t="str">
        <v>USA</v>
      </c>
      <c r="J10" s="9" t="str">
        <v>USU1104RAA87</v>
      </c>
      <c r="K10" s="9">
        <v>0</v>
      </c>
      <c r="L10" s="7">
        <v>70000000</v>
      </c>
      <c r="M10" s="7">
        <v>51717768.747691177</v>
      </c>
      <c r="N10" s="4">
        <f t="shared" si="0"/>
        <v>2.8811756367904535</v>
      </c>
      <c r="O10" s="6">
        <v>46966</v>
      </c>
      <c r="P10" s="5">
        <v>8</v>
      </c>
      <c r="Q10" s="1" t="str">
        <v>US85</v>
      </c>
    </row>
    <row r="11" spans="1:17" x14ac:dyDescent="0.25">
      <c r="A11" s="6" cm="1">
        <f t="array" ref="A11">[1]!h_HistoricalMonthlyData[h_MonthEnd]</f>
        <v>44561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1795023117.9000001</v>
      </c>
      <c r="F11" s="7" cm="1">
        <f t="array" ref="F11">[1]!h_HistoricalMonthlyData[h_bal_FundCash]</f>
        <v>153500474.13480198</v>
      </c>
      <c r="G11" t="str">
        <v>AP Wireless US Holdco</v>
      </c>
      <c r="H11" s="1" t="str">
        <v>USD</v>
      </c>
      <c r="I11" s="8" t="str">
        <v>USA</v>
      </c>
      <c r="J11" s="9">
        <v>0</v>
      </c>
      <c r="K11" s="9">
        <v>0</v>
      </c>
      <c r="L11" s="7">
        <v>69200000</v>
      </c>
      <c r="M11" s="7">
        <v>51126708.533431843</v>
      </c>
      <c r="N11" s="4">
        <f t="shared" si="0"/>
        <v>2.8482479152271334</v>
      </c>
      <c r="O11" s="6">
        <v>45046</v>
      </c>
      <c r="P11" s="5">
        <v>6</v>
      </c>
      <c r="Q11" s="1" t="str">
        <v>XL</v>
      </c>
    </row>
    <row r="12" spans="1:17" x14ac:dyDescent="0.25">
      <c r="A12" s="6" cm="1">
        <f t="array" ref="A12">[1]!h_HistoricalMonthlyData[h_MonthEnd]</f>
        <v>44561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1795023117.9000001</v>
      </c>
      <c r="F12" s="7" cm="1">
        <f t="array" ref="F12">[1]!h_HistoricalMonthlyData[h_bal_FundCash]</f>
        <v>153500474.13480198</v>
      </c>
      <c r="G12" t="str">
        <v>Tracy Hills TL 2025</v>
      </c>
      <c r="H12" s="1" t="str">
        <v>USD</v>
      </c>
      <c r="I12" s="8" t="str">
        <v>USA</v>
      </c>
      <c r="J12" s="9">
        <v>0</v>
      </c>
      <c r="K12" s="9">
        <v>0</v>
      </c>
      <c r="L12" s="7">
        <v>68609002.320000008</v>
      </c>
      <c r="M12" s="7">
        <v>50690064.514222391</v>
      </c>
      <c r="N12" s="4">
        <f t="shared" si="0"/>
        <v>2.8239226564126243</v>
      </c>
      <c r="O12" s="6">
        <v>45745</v>
      </c>
      <c r="P12" s="5">
        <v>8.1</v>
      </c>
      <c r="Q12" s="1" t="str">
        <v>XL85</v>
      </c>
    </row>
    <row r="13" spans="1:17" x14ac:dyDescent="0.25">
      <c r="A13" s="6" cm="1">
        <f t="array" ref="A13">[1]!h_HistoricalMonthlyData[h_MonthEnd]</f>
        <v>44561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1795023117.9000001</v>
      </c>
      <c r="F13" s="7" cm="1">
        <f t="array" ref="F13">[1]!h_HistoricalMonthlyData[h_bal_FundCash]</f>
        <v>153500474.13480198</v>
      </c>
      <c r="G13" t="str">
        <v>Expedient Data Centers Senior Secured 2026</v>
      </c>
      <c r="H13" s="1" t="str">
        <v>USD</v>
      </c>
      <c r="I13" s="8" t="str">
        <v>USA</v>
      </c>
      <c r="J13" s="9">
        <v>0</v>
      </c>
      <c r="K13" s="9">
        <v>0</v>
      </c>
      <c r="L13" s="7">
        <v>65000000</v>
      </c>
      <c r="M13" s="7">
        <v>48023642.408570372</v>
      </c>
      <c r="N13" s="4">
        <f t="shared" si="0"/>
        <v>2.6753773770197062</v>
      </c>
      <c r="O13" s="6">
        <v>46387</v>
      </c>
      <c r="P13" s="5">
        <v>5.59</v>
      </c>
      <c r="Q13" s="1" t="str">
        <v>XL85</v>
      </c>
    </row>
    <row r="14" spans="1:17" x14ac:dyDescent="0.25">
      <c r="A14" s="6" cm="1">
        <f t="array" ref="A14">[1]!h_HistoricalMonthlyData[h_MonthEnd]</f>
        <v>44561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1795023117.9000001</v>
      </c>
      <c r="F14" s="7" cm="1">
        <f t="array" ref="F14">[1]!h_HistoricalMonthlyData[h_bal_FundCash]</f>
        <v>153500474.13480198</v>
      </c>
      <c r="G14" t="str">
        <v>Project Nimble</v>
      </c>
      <c r="H14" s="1" t="str">
        <v>EUR</v>
      </c>
      <c r="I14" s="8" t="str">
        <v>HOL</v>
      </c>
      <c r="J14" s="9">
        <v>0</v>
      </c>
      <c r="K14" s="9">
        <v>0</v>
      </c>
      <c r="L14" s="7">
        <v>55000000</v>
      </c>
      <c r="M14" s="7">
        <v>46261249.894860797</v>
      </c>
      <c r="N14" s="4">
        <f t="shared" si="0"/>
        <v>2.5771952145653643</v>
      </c>
      <c r="O14" s="6">
        <v>46249</v>
      </c>
      <c r="P14" s="5">
        <v>8.0449999999999999</v>
      </c>
      <c r="Q14" s="1" t="str">
        <v>XL85</v>
      </c>
    </row>
    <row r="15" spans="1:17" x14ac:dyDescent="0.25">
      <c r="A15" s="6" cm="1">
        <f t="array" ref="A15">[1]!h_HistoricalMonthlyData[h_MonthEnd]</f>
        <v>44561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1795023117.9000001</v>
      </c>
      <c r="F15" s="7" cm="1">
        <f t="array" ref="F15">[1]!h_HistoricalMonthlyData[h_bal_FundCash]</f>
        <v>153500474.13480198</v>
      </c>
      <c r="G15" t="str">
        <v>Sacramento Data Centre Senior Secured 2028</v>
      </c>
      <c r="H15" s="1" t="str">
        <v>USD</v>
      </c>
      <c r="I15" s="8" t="str">
        <v>USA</v>
      </c>
      <c r="J15" s="9">
        <v>0</v>
      </c>
      <c r="K15" s="9">
        <v>0</v>
      </c>
      <c r="L15" s="7">
        <v>60838204</v>
      </c>
      <c r="M15" s="7">
        <v>44948802.364240855</v>
      </c>
      <c r="N15" s="4">
        <f t="shared" si="0"/>
        <v>2.5040793021555352</v>
      </c>
      <c r="O15" s="6">
        <v>46958</v>
      </c>
      <c r="P15" s="5">
        <v>7</v>
      </c>
      <c r="Q15" s="1" t="str">
        <v>XL85</v>
      </c>
    </row>
    <row r="16" spans="1:17" x14ac:dyDescent="0.25">
      <c r="A16" s="6" cm="1">
        <f t="array" ref="A16">[1]!h_HistoricalMonthlyData[h_MonthEnd]</f>
        <v>44561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1795023117.9000001</v>
      </c>
      <c r="F16" s="7" cm="1">
        <f t="array" ref="F16">[1]!h_HistoricalMonthlyData[h_bal_FundCash]</f>
        <v>153500474.13480198</v>
      </c>
      <c r="G16" t="str">
        <v>Kenai HoldCo 2024</v>
      </c>
      <c r="H16" s="1" t="str">
        <v>EUR</v>
      </c>
      <c r="I16" s="8" t="str">
        <v>DEU</v>
      </c>
      <c r="J16" s="9">
        <v>0</v>
      </c>
      <c r="K16" s="9">
        <v>0</v>
      </c>
      <c r="L16" s="7">
        <v>55652392.598700002</v>
      </c>
      <c r="M16" s="7">
        <v>42924757.34965758</v>
      </c>
      <c r="N16" s="4">
        <f t="shared" si="0"/>
        <v>2.391320586437645</v>
      </c>
      <c r="O16" s="6">
        <v>45382</v>
      </c>
      <c r="P16" s="5">
        <v>6.5</v>
      </c>
      <c r="Q16" s="1" t="str">
        <v>XL85</v>
      </c>
    </row>
    <row r="17" spans="1:17" x14ac:dyDescent="0.25">
      <c r="A17" s="6" cm="1">
        <f t="array" ref="A17">[1]!h_HistoricalMonthlyData[h_MonthEnd]</f>
        <v>44561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1795023117.9000001</v>
      </c>
      <c r="F17" s="7" cm="1">
        <f t="array" ref="F17">[1]!h_HistoricalMonthlyData[h_bal_FundCash]</f>
        <v>153500474.13480198</v>
      </c>
      <c r="G17" t="str">
        <v>Euroports 2nd Lien 2026</v>
      </c>
      <c r="H17" s="1" t="str">
        <v>EUR</v>
      </c>
      <c r="I17" s="8" t="str">
        <v>BEL</v>
      </c>
      <c r="J17" s="9">
        <v>0</v>
      </c>
      <c r="K17" s="9">
        <v>0</v>
      </c>
      <c r="L17" s="7">
        <v>51000000</v>
      </c>
      <c r="M17" s="7">
        <v>42896795.357052736</v>
      </c>
      <c r="N17" s="4">
        <f t="shared" si="0"/>
        <v>2.3897628353242468</v>
      </c>
      <c r="O17" s="6">
        <v>46432</v>
      </c>
      <c r="P17" s="5">
        <v>7.75</v>
      </c>
      <c r="Q17" s="1" t="str">
        <v>XL85</v>
      </c>
    </row>
    <row r="18" spans="1:17" x14ac:dyDescent="0.25">
      <c r="A18" s="6" cm="1">
        <f t="array" ref="A18">[1]!h_HistoricalMonthlyData[h_MonthEnd]</f>
        <v>44561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1795023117.9000001</v>
      </c>
      <c r="F18" s="7" cm="1">
        <f t="array" ref="F18">[1]!h_HistoricalMonthlyData[h_bal_FundCash]</f>
        <v>153500474.13480198</v>
      </c>
      <c r="G18" t="str">
        <v>Care4U Senior Secured 2026</v>
      </c>
      <c r="H18" s="1" t="str">
        <v>EUR</v>
      </c>
      <c r="I18" s="8" t="str">
        <v>IRE</v>
      </c>
      <c r="J18" s="9">
        <v>0</v>
      </c>
      <c r="K18" s="9">
        <v>0</v>
      </c>
      <c r="L18" s="7">
        <v>50620000</v>
      </c>
      <c r="M18" s="7">
        <v>42577172.175960965</v>
      </c>
      <c r="N18" s="4">
        <f t="shared" si="0"/>
        <v>2.37195675929634</v>
      </c>
      <c r="O18" s="6">
        <v>46367</v>
      </c>
      <c r="P18" s="5">
        <v>6</v>
      </c>
      <c r="Q18" s="1" t="str">
        <v>XL21</v>
      </c>
    </row>
    <row r="19" spans="1:17" x14ac:dyDescent="0.25">
      <c r="A19" s="6" cm="1">
        <f t="array" ref="A19">[1]!h_HistoricalMonthlyData[h_MonthEnd]</f>
        <v>44561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1795023117.9000001</v>
      </c>
      <c r="F19" s="7" cm="1">
        <f t="array" ref="F19">[1]!h_HistoricalMonthlyData[h_bal_FundCash]</f>
        <v>153500474.13480198</v>
      </c>
      <c r="G19" t="str">
        <v>Scandlines Mezzanine 2032</v>
      </c>
      <c r="H19" s="1" t="str">
        <v>EUR</v>
      </c>
      <c r="I19" s="8" t="str">
        <v>DEN</v>
      </c>
      <c r="J19" s="9">
        <v>0</v>
      </c>
      <c r="K19" s="9">
        <v>0</v>
      </c>
      <c r="L19" s="7">
        <v>49999998.480000004</v>
      </c>
      <c r="M19" s="7">
        <v>40217847.208700486</v>
      </c>
      <c r="N19" s="4">
        <f t="shared" si="0"/>
        <v>2.2405197352417052</v>
      </c>
      <c r="O19" s="6">
        <v>48579</v>
      </c>
      <c r="P19" s="5">
        <v>8</v>
      </c>
      <c r="Q19" s="1" t="str">
        <v>XL85</v>
      </c>
    </row>
    <row r="20" spans="1:17" x14ac:dyDescent="0.25">
      <c r="A20" s="6" cm="1">
        <f t="array" ref="A20">[1]!h_HistoricalMonthlyData[h_MonthEnd]</f>
        <v>44561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1795023117.9000001</v>
      </c>
      <c r="F20" s="7" cm="1">
        <f t="array" ref="F20">[1]!h_HistoricalMonthlyData[h_bal_FundCash]</f>
        <v>153500474.13480198</v>
      </c>
      <c r="G20" t="str">
        <v>Corral HoldCo 2024</v>
      </c>
      <c r="H20" s="1" t="str">
        <v>USD</v>
      </c>
      <c r="I20" s="8" t="str">
        <v>SWE</v>
      </c>
      <c r="J20" s="9">
        <v>0</v>
      </c>
      <c r="K20" s="9">
        <v>0</v>
      </c>
      <c r="L20" s="7">
        <v>50000000</v>
      </c>
      <c r="M20" s="7">
        <v>36941263.391207986</v>
      </c>
      <c r="N20" s="4">
        <f t="shared" si="0"/>
        <v>2.0579825977074666</v>
      </c>
      <c r="O20" s="6">
        <v>45383</v>
      </c>
      <c r="P20" s="5">
        <v>9.3717500000000005</v>
      </c>
      <c r="Q20" s="1" t="str">
        <v>XL21</v>
      </c>
    </row>
    <row r="21" spans="1:17" x14ac:dyDescent="0.25">
      <c r="A21" s="6" cm="1">
        <f t="array" ref="A21">[1]!h_HistoricalMonthlyData[h_MonthEnd]</f>
        <v>44561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1795023117.9000001</v>
      </c>
      <c r="F21" s="7" cm="1">
        <f t="array" ref="F21">[1]!h_HistoricalMonthlyData[h_bal_FundCash]</f>
        <v>153500474.13480198</v>
      </c>
      <c r="G21" t="str">
        <v>Perc Holdco</v>
      </c>
      <c r="H21" s="1" t="str">
        <v>USD</v>
      </c>
      <c r="I21" s="8" t="str">
        <v>USA</v>
      </c>
      <c r="J21" s="9">
        <v>0</v>
      </c>
      <c r="K21" s="9">
        <v>0</v>
      </c>
      <c r="L21" s="7">
        <v>49875000</v>
      </c>
      <c r="M21" s="7">
        <v>36848910.232729964</v>
      </c>
      <c r="N21" s="4">
        <f t="shared" si="0"/>
        <v>2.0528376412131979</v>
      </c>
      <c r="O21" s="6">
        <v>45882</v>
      </c>
      <c r="P21" s="5">
        <v>7.5</v>
      </c>
      <c r="Q21" s="1" t="str">
        <v>XL85</v>
      </c>
    </row>
    <row r="22" spans="1:17" x14ac:dyDescent="0.25">
      <c r="A22" s="6" cm="1">
        <f t="array" ref="A22">[1]!h_HistoricalMonthlyData[h_MonthEnd]</f>
        <v>44561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1795023117.9000001</v>
      </c>
      <c r="F22" s="7" cm="1">
        <f t="array" ref="F22">[1]!h_HistoricalMonthlyData[h_bal_FundCash]</f>
        <v>153500474.13480198</v>
      </c>
      <c r="G22" t="str">
        <v>GenOn Bowline Senior Secured 2026</v>
      </c>
      <c r="H22" s="1" t="str">
        <v>USD</v>
      </c>
      <c r="I22" s="8" t="str">
        <v>USA</v>
      </c>
      <c r="J22" s="9">
        <v>0</v>
      </c>
      <c r="K22" s="9">
        <v>0</v>
      </c>
      <c r="L22" s="7">
        <v>46166666.666700006</v>
      </c>
      <c r="M22" s="7">
        <v>33802117.965792172</v>
      </c>
      <c r="N22" s="4">
        <f t="shared" si="0"/>
        <v>1.8831020964976379</v>
      </c>
      <c r="O22" s="6">
        <v>46198</v>
      </c>
      <c r="P22" s="5">
        <v>8</v>
      </c>
      <c r="Q22" s="1" t="str">
        <v>XL85</v>
      </c>
    </row>
    <row r="23" spans="1:17" x14ac:dyDescent="0.25">
      <c r="A23" s="6" cm="1">
        <f t="array" ref="A23">[1]!h_HistoricalMonthlyData[h_MonthEnd]</f>
        <v>44561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1795023117.9000001</v>
      </c>
      <c r="F23" s="7" cm="1">
        <f t="array" ref="F23">[1]!h_HistoricalMonthlyData[h_bal_FundCash]</f>
        <v>153500474.13480198</v>
      </c>
      <c r="G23" t="str">
        <v>Lumen 7.995% 2036</v>
      </c>
      <c r="H23" s="1" t="str">
        <v>USD</v>
      </c>
      <c r="I23" s="8" t="str">
        <v>USA</v>
      </c>
      <c r="J23" s="9" t="str">
        <v>US29078EAA38</v>
      </c>
      <c r="K23" s="9">
        <v>0</v>
      </c>
      <c r="L23" s="7">
        <v>40000000</v>
      </c>
      <c r="M23" s="7">
        <v>33353527.890653864</v>
      </c>
      <c r="N23" s="4">
        <f t="shared" si="0"/>
        <v>1.8581113278181176</v>
      </c>
      <c r="O23" s="6">
        <v>49827</v>
      </c>
      <c r="P23" s="5">
        <v>7.9950000000000001</v>
      </c>
      <c r="Q23" s="1" t="str">
        <v>US21</v>
      </c>
    </row>
    <row r="24" spans="1:17" x14ac:dyDescent="0.25">
      <c r="A24" s="6" cm="1">
        <f t="array" ref="A24">[1]!h_HistoricalMonthlyData[h_MonthEnd]</f>
        <v>44561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1795023117.9000001</v>
      </c>
      <c r="F24" s="7" cm="1">
        <f t="array" ref="F24">[1]!h_HistoricalMonthlyData[h_bal_FundCash]</f>
        <v>153500474.13480198</v>
      </c>
      <c r="G24" t="str">
        <v>EIF Van Hook TL B 2024</v>
      </c>
      <c r="H24" s="1" t="str">
        <v>USD</v>
      </c>
      <c r="I24" s="8" t="str">
        <v>USA</v>
      </c>
      <c r="J24" s="9">
        <v>0</v>
      </c>
      <c r="K24" s="9" t="str">
        <v>26860EAE3</v>
      </c>
      <c r="L24" s="7">
        <v>46996736.513800003</v>
      </c>
      <c r="M24" s="7">
        <v>33073063.560690437</v>
      </c>
      <c r="N24" s="4">
        <f t="shared" si="0"/>
        <v>1.8424867752891483</v>
      </c>
      <c r="O24" s="6">
        <v>45540</v>
      </c>
      <c r="P24" s="5">
        <v>5.34</v>
      </c>
      <c r="Q24" s="1" t="str">
        <v>XL85</v>
      </c>
    </row>
    <row r="25" spans="1:17" x14ac:dyDescent="0.25">
      <c r="A25" s="6" cm="1">
        <f t="array" ref="A25">[1]!h_HistoricalMonthlyData[h_MonthEnd]</f>
        <v>44561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1795023117.9000001</v>
      </c>
      <c r="F25" s="7" cm="1">
        <f t="array" ref="F25">[1]!h_HistoricalMonthlyData[h_bal_FundCash]</f>
        <v>153500474.13480198</v>
      </c>
      <c r="G25" t="str">
        <v>Windstream</v>
      </c>
      <c r="H25" s="1" t="str">
        <v>USD</v>
      </c>
      <c r="I25" s="8" t="str">
        <v>USA</v>
      </c>
      <c r="J25" s="9">
        <v>0</v>
      </c>
      <c r="K25" s="9">
        <v>0</v>
      </c>
      <c r="L25" s="7">
        <v>39897040.43</v>
      </c>
      <c r="M25" s="7">
        <v>29568320.099987444</v>
      </c>
      <c r="N25" s="4">
        <f t="shared" si="0"/>
        <v>1.6472389578235329</v>
      </c>
      <c r="O25" s="6">
        <v>46651</v>
      </c>
      <c r="P25" s="5">
        <v>7.25</v>
      </c>
      <c r="Q25" s="1" t="str">
        <v>XL85</v>
      </c>
    </row>
    <row r="26" spans="1:17" x14ac:dyDescent="0.25">
      <c r="A26" s="6" cm="1">
        <f t="array" ref="A26">[1]!h_HistoricalMonthlyData[h_MonthEnd]</f>
        <v>44561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1795023117.9000001</v>
      </c>
      <c r="F26" s="7" cm="1">
        <f t="array" ref="F26">[1]!h_HistoricalMonthlyData[h_bal_FundCash]</f>
        <v>153500474.13480198</v>
      </c>
      <c r="G26" t="str">
        <v>Ziton Senior Secured 2022</v>
      </c>
      <c r="H26" s="1" t="str">
        <v>EUR</v>
      </c>
      <c r="I26" s="8" t="str">
        <v>DEN</v>
      </c>
      <c r="J26" s="9" t="str">
        <v>NO0010832488</v>
      </c>
      <c r="K26" s="9" t="str">
        <v>BGRFWR0</v>
      </c>
      <c r="L26" s="7">
        <v>47477403</v>
      </c>
      <c r="M26" s="7">
        <v>28552732.059046175</v>
      </c>
      <c r="N26" s="4">
        <f t="shared" si="0"/>
        <v>1.5906609655506863</v>
      </c>
      <c r="O26" s="6">
        <v>44837</v>
      </c>
      <c r="P26" s="5">
        <v>7.9</v>
      </c>
      <c r="Q26" s="1" t="str">
        <v>DK21</v>
      </c>
    </row>
    <row r="27" spans="1:17" x14ac:dyDescent="0.25">
      <c r="A27" s="6" cm="1">
        <f t="array" ref="A27">[1]!h_HistoricalMonthlyData[h_MonthEnd]</f>
        <v>44561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1795023117.9000001</v>
      </c>
      <c r="F27" s="7" cm="1">
        <f t="array" ref="F27">[1]!h_HistoricalMonthlyData[h_bal_FundCash]</f>
        <v>153500474.13480198</v>
      </c>
      <c r="G27" t="str">
        <v>Whittle Schools B</v>
      </c>
      <c r="H27" s="1" t="str">
        <v>USD</v>
      </c>
      <c r="I27" s="8" t="str">
        <v>USA</v>
      </c>
      <c r="J27" s="9">
        <v>0</v>
      </c>
      <c r="K27" s="9">
        <v>0</v>
      </c>
      <c r="L27" s="7">
        <v>58293553.490000002</v>
      </c>
      <c r="M27" s="7">
        <v>28369385.802632436</v>
      </c>
      <c r="N27" s="4">
        <f t="shared" si="0"/>
        <v>1.5804468209758666</v>
      </c>
      <c r="O27" s="6">
        <v>45161</v>
      </c>
      <c r="P27" s="5">
        <v>10.125</v>
      </c>
      <c r="Q27" s="1" t="str">
        <v>XL85</v>
      </c>
    </row>
    <row r="28" spans="1:17" x14ac:dyDescent="0.25">
      <c r="A28" s="6" cm="1">
        <f t="array" ref="A28">[1]!h_HistoricalMonthlyData[h_MonthEnd]</f>
        <v>44561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1795023117.9000001</v>
      </c>
      <c r="F28" s="7" cm="1">
        <f t="array" ref="F28">[1]!h_HistoricalMonthlyData[h_bal_FundCash]</f>
        <v>153500474.13480198</v>
      </c>
      <c r="G28" t="str">
        <v>Sunrun Radcliffe HoldCo 2024</v>
      </c>
      <c r="H28" s="1" t="str">
        <v>USD</v>
      </c>
      <c r="I28" s="8" t="str">
        <v>USA</v>
      </c>
      <c r="J28" s="9">
        <v>0</v>
      </c>
      <c r="K28" s="9">
        <v>0</v>
      </c>
      <c r="L28" s="7">
        <v>37650000.000000007</v>
      </c>
      <c r="M28" s="7">
        <v>27816771.333579615</v>
      </c>
      <c r="N28" s="4">
        <f t="shared" si="0"/>
        <v>1.5496608960737226</v>
      </c>
      <c r="O28" s="6">
        <v>45382</v>
      </c>
      <c r="P28" s="5">
        <v>9.11</v>
      </c>
      <c r="Q28" s="1" t="str">
        <v>XL85</v>
      </c>
    </row>
    <row r="29" spans="1:17" x14ac:dyDescent="0.25">
      <c r="A29" s="6" cm="1">
        <f t="array" ref="A29">[1]!h_HistoricalMonthlyData[h_MonthEnd]</f>
        <v>44561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1795023117.9000001</v>
      </c>
      <c r="F29" s="7" cm="1">
        <f t="array" ref="F29">[1]!h_HistoricalMonthlyData[h_bal_FundCash]</f>
        <v>153500474.13480198</v>
      </c>
      <c r="G29" t="str">
        <v>Salt Creek Second Out 2L Facility 2027</v>
      </c>
      <c r="H29" s="1" t="str">
        <v>USD</v>
      </c>
      <c r="I29" s="8" t="str">
        <v>USA</v>
      </c>
      <c r="J29" s="9">
        <v>0</v>
      </c>
      <c r="K29" s="9">
        <v>0</v>
      </c>
      <c r="L29" s="7">
        <v>51424776</v>
      </c>
      <c r="M29" s="7">
        <v>26660336.401329886</v>
      </c>
      <c r="N29" s="4">
        <f t="shared" si="0"/>
        <v>1.4852363813854301</v>
      </c>
      <c r="O29" s="6">
        <v>46580</v>
      </c>
      <c r="P29" s="5">
        <v>0</v>
      </c>
      <c r="Q29" s="1" t="str">
        <v>XL85</v>
      </c>
    </row>
    <row r="30" spans="1:17" x14ac:dyDescent="0.25">
      <c r="A30" s="6" cm="1">
        <f t="array" ref="A30">[1]!h_HistoricalMonthlyData[h_MonthEnd]</f>
        <v>44561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1795023117.9000001</v>
      </c>
      <c r="F30" s="7" cm="1">
        <f t="array" ref="F30">[1]!h_HistoricalMonthlyData[h_bal_FundCash]</f>
        <v>153500474.13480198</v>
      </c>
      <c r="G30" t="str">
        <v>American Shipping Company 7.75% 2025</v>
      </c>
      <c r="H30" s="1" t="str">
        <v>USD</v>
      </c>
      <c r="I30" s="8" t="str">
        <v>USA</v>
      </c>
      <c r="J30" s="9" t="str">
        <v>NO0010886328</v>
      </c>
      <c r="K30" s="9" t="str">
        <v>219962819</v>
      </c>
      <c r="L30" s="7">
        <v>35000000</v>
      </c>
      <c r="M30" s="7">
        <v>26324344.292574808</v>
      </c>
      <c r="N30" s="4">
        <f t="shared" si="0"/>
        <v>1.4665183991263406</v>
      </c>
      <c r="O30" s="6">
        <v>45840</v>
      </c>
      <c r="P30" s="5">
        <v>7.75</v>
      </c>
      <c r="Q30" s="1" t="str">
        <v>US28</v>
      </c>
    </row>
    <row r="31" spans="1:17" x14ac:dyDescent="0.25">
      <c r="A31" s="6" cm="1">
        <f t="array" ref="A31">[1]!h_HistoricalMonthlyData[h_MonthEnd]</f>
        <v>44561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1795023117.9000001</v>
      </c>
      <c r="F31" s="7" cm="1">
        <f t="array" ref="F31">[1]!h_HistoricalMonthlyData[h_bal_FundCash]</f>
        <v>153500474.13480198</v>
      </c>
      <c r="G31" t="str">
        <v>Heritage Power Senior Secured 2026</v>
      </c>
      <c r="H31" s="1" t="str">
        <v>USD</v>
      </c>
      <c r="I31" s="8" t="str">
        <v>USA</v>
      </c>
      <c r="J31" s="9">
        <v>0</v>
      </c>
      <c r="K31" s="9">
        <v>0</v>
      </c>
      <c r="L31" s="7">
        <v>43026924.307700001</v>
      </c>
      <c r="M31" s="7">
        <v>25908343.783358328</v>
      </c>
      <c r="N31" s="4">
        <f t="shared" si="0"/>
        <v>1.4433431817674043</v>
      </c>
      <c r="O31" s="6">
        <v>46233</v>
      </c>
      <c r="P31" s="5">
        <v>7</v>
      </c>
      <c r="Q31" s="1" t="str">
        <v>XL85</v>
      </c>
    </row>
    <row r="32" spans="1:17" x14ac:dyDescent="0.25">
      <c r="A32" s="6" cm="1">
        <f t="array" ref="A32">[1]!h_HistoricalMonthlyData[h_MonthEnd]</f>
        <v>44561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1795023117.9000001</v>
      </c>
      <c r="F32" s="7" cm="1">
        <f t="array" ref="F32">[1]!h_HistoricalMonthlyData[h_bal_FundCash]</f>
        <v>153500474.13480198</v>
      </c>
      <c r="G32" t="str">
        <v>Clyde Street Senior Secured 2019</v>
      </c>
      <c r="H32" s="1" t="str">
        <v>GBP</v>
      </c>
      <c r="I32" s="8" t="str">
        <v>GBR</v>
      </c>
      <c r="J32" s="9">
        <v>0</v>
      </c>
      <c r="K32" s="9">
        <v>0</v>
      </c>
      <c r="L32" s="7">
        <v>26214616.530000001</v>
      </c>
      <c r="M32" s="7">
        <v>25328562.491285998</v>
      </c>
      <c r="N32" s="4">
        <f t="shared" si="0"/>
        <v>1.4110438043225826</v>
      </c>
      <c r="O32" s="6">
        <v>45283</v>
      </c>
      <c r="P32" s="5">
        <v>7.73</v>
      </c>
      <c r="Q32" s="1" t="str">
        <v>XL85</v>
      </c>
    </row>
    <row r="33" spans="1:17" x14ac:dyDescent="0.25">
      <c r="A33" s="6" cm="1">
        <f t="array" ref="A33">[1]!h_HistoricalMonthlyData[h_MonthEnd]</f>
        <v>44561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1795023117.9000001</v>
      </c>
      <c r="F33" s="7" cm="1">
        <f t="array" ref="F33">[1]!h_HistoricalMonthlyData[h_bal_FundCash]</f>
        <v>153500474.13480198</v>
      </c>
      <c r="G33" t="str">
        <v>Project Ventus Takeout Facility</v>
      </c>
      <c r="H33" s="1" t="str">
        <v>EUR</v>
      </c>
      <c r="I33" s="8" t="str">
        <v>DEU</v>
      </c>
      <c r="J33" s="9">
        <v>0</v>
      </c>
      <c r="K33" s="9">
        <v>0</v>
      </c>
      <c r="L33" s="7">
        <v>28412470</v>
      </c>
      <c r="M33" s="7">
        <v>23898115.905458827</v>
      </c>
      <c r="N33" s="4">
        <f t="shared" si="0"/>
        <v>1.3313542130542175</v>
      </c>
      <c r="O33" s="6">
        <v>45565</v>
      </c>
      <c r="P33" s="5">
        <v>8</v>
      </c>
      <c r="Q33" s="1" t="str">
        <v>XL85</v>
      </c>
    </row>
    <row r="34" spans="1:17" x14ac:dyDescent="0.25">
      <c r="A34" s="6" cm="1">
        <f t="array" ref="A34">[1]!h_HistoricalMonthlyData[h_MonthEnd]</f>
        <v>44561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1795023117.9000001</v>
      </c>
      <c r="F34" s="7" cm="1">
        <f t="array" ref="F34">[1]!h_HistoricalMonthlyData[h_bal_FundCash]</f>
        <v>153500474.13480198</v>
      </c>
      <c r="G34" t="str">
        <v>Project Lanthanum</v>
      </c>
      <c r="H34" s="1" t="str">
        <v>USD</v>
      </c>
      <c r="I34" s="8" t="str">
        <v>USA</v>
      </c>
      <c r="J34" s="9">
        <v>0</v>
      </c>
      <c r="K34" s="9">
        <v>0</v>
      </c>
      <c r="L34" s="7">
        <v>30315649.057500001</v>
      </c>
      <c r="M34" s="7">
        <v>22397967.534170669</v>
      </c>
      <c r="N34" s="4">
        <f t="shared" si="0"/>
        <v>1.247781563970835</v>
      </c>
      <c r="O34" s="6">
        <v>45398</v>
      </c>
      <c r="P34" s="5">
        <v>7.0990000000000002</v>
      </c>
      <c r="Q34" s="1" t="str">
        <v>XL8</v>
      </c>
    </row>
    <row r="35" spans="1:17" x14ac:dyDescent="0.25">
      <c r="A35" s="6" cm="1">
        <f t="array" ref="A35">[1]!h_HistoricalMonthlyData[h_MonthEnd]</f>
        <v>44561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1795023117.9000001</v>
      </c>
      <c r="F35" s="7" cm="1">
        <f t="array" ref="F35">[1]!h_HistoricalMonthlyData[h_bal_FundCash]</f>
        <v>153500474.13480198</v>
      </c>
      <c r="G35" t="str">
        <v>Bourzou HoldCo 2021</v>
      </c>
      <c r="H35" s="1" t="str">
        <v>USD</v>
      </c>
      <c r="I35" s="8" t="str">
        <v>USA</v>
      </c>
      <c r="J35" s="9">
        <v>0</v>
      </c>
      <c r="K35" s="9">
        <v>0</v>
      </c>
      <c r="L35" s="7">
        <v>30000000</v>
      </c>
      <c r="M35" s="7">
        <v>22164758.034724787</v>
      </c>
      <c r="N35" s="4">
        <f t="shared" si="0"/>
        <v>1.2347895586244799</v>
      </c>
      <c r="O35" s="6">
        <v>44711</v>
      </c>
      <c r="P35" s="5">
        <v>6.6</v>
      </c>
      <c r="Q35" s="1" t="str">
        <v>XL85</v>
      </c>
    </row>
    <row r="36" spans="1:17" x14ac:dyDescent="0.25">
      <c r="A36" s="6" cm="1">
        <f t="array" ref="A36">[1]!h_HistoricalMonthlyData[h_MonthEnd]</f>
        <v>44561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1795023117.9000001</v>
      </c>
      <c r="F36" s="7" cm="1">
        <f t="array" ref="F36">[1]!h_HistoricalMonthlyData[h_bal_FundCash]</f>
        <v>153500474.13480198</v>
      </c>
      <c r="G36" t="str">
        <v>Hatch Senior Secured 2020</v>
      </c>
      <c r="H36" s="1" t="str">
        <v>EUR</v>
      </c>
      <c r="I36" s="8" t="str">
        <v>IRE</v>
      </c>
      <c r="J36" s="9">
        <v>0</v>
      </c>
      <c r="K36" s="9">
        <v>0</v>
      </c>
      <c r="L36" s="7">
        <v>26262676.530000001</v>
      </c>
      <c r="M36" s="7">
        <v>22056760.463626042</v>
      </c>
      <c r="N36" s="4">
        <f t="shared" si="0"/>
        <v>1.2287730583342167</v>
      </c>
      <c r="O36" s="6">
        <v>44592</v>
      </c>
      <c r="P36" s="5">
        <v>9</v>
      </c>
      <c r="Q36" s="1" t="str">
        <v>XL85</v>
      </c>
    </row>
    <row r="37" spans="1:17" x14ac:dyDescent="0.25">
      <c r="A37" s="6" cm="1">
        <f t="array" ref="A37">[1]!h_HistoricalMonthlyData[h_MonthEnd]</f>
        <v>44561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1795023117.9000001</v>
      </c>
      <c r="F37" s="7" cm="1">
        <f t="array" ref="F37">[1]!h_HistoricalMonthlyData[h_bal_FundCash]</f>
        <v>153500474.13480198</v>
      </c>
      <c r="G37" t="str">
        <v>Elysium Healthcare TL B</v>
      </c>
      <c r="H37" s="1" t="str">
        <v>GBP</v>
      </c>
      <c r="I37" s="8" t="str">
        <v>GBR</v>
      </c>
      <c r="J37" s="9">
        <v>0</v>
      </c>
      <c r="K37" s="9">
        <v>0</v>
      </c>
      <c r="L37" s="7">
        <v>21250000</v>
      </c>
      <c r="M37" s="7">
        <v>20910000.000000004</v>
      </c>
      <c r="N37" s="4">
        <f t="shared" si="0"/>
        <v>1.164887504315969</v>
      </c>
      <c r="O37" s="6">
        <v>45751</v>
      </c>
      <c r="P37" s="5">
        <v>5.33</v>
      </c>
      <c r="Q37" s="1" t="str">
        <v>XL85</v>
      </c>
    </row>
    <row r="38" spans="1:17" x14ac:dyDescent="0.25">
      <c r="A38" s="6" cm="1">
        <f t="array" ref="A38">[1]!h_HistoricalMonthlyData[h_MonthEnd]</f>
        <v>44561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1795023117.9000001</v>
      </c>
      <c r="F38" s="7" cm="1">
        <f t="array" ref="F38">[1]!h_HistoricalMonthlyData[h_bal_FundCash]</f>
        <v>153500474.13480198</v>
      </c>
      <c r="G38" t="str">
        <v>Atlas Smart Metering 2024</v>
      </c>
      <c r="H38" s="1" t="str">
        <v>GBP</v>
      </c>
      <c r="I38" s="8" t="str">
        <v>GBR</v>
      </c>
      <c r="J38" s="9">
        <v>0</v>
      </c>
      <c r="K38" s="9">
        <v>0</v>
      </c>
      <c r="L38" s="7">
        <v>20000000</v>
      </c>
      <c r="M38" s="7">
        <v>20000000</v>
      </c>
      <c r="N38" s="4">
        <f t="shared" si="0"/>
        <v>1.1141917783988222</v>
      </c>
      <c r="O38" s="6">
        <v>45608</v>
      </c>
      <c r="P38" s="5">
        <v>5.5</v>
      </c>
      <c r="Q38" s="1" t="str">
        <v>XL85</v>
      </c>
    </row>
    <row r="39" spans="1:17" x14ac:dyDescent="0.25">
      <c r="A39" s="6" cm="1">
        <f t="array" ref="A39">[1]!h_HistoricalMonthlyData[h_MonthEnd]</f>
        <v>44561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1795023117.9000001</v>
      </c>
      <c r="F39" s="7" cm="1">
        <f t="array" ref="F39">[1]!h_HistoricalMonthlyData[h_bal_FundCash]</f>
        <v>153500474.13480198</v>
      </c>
      <c r="G39" t="str">
        <v>Salt Lake Potash</v>
      </c>
      <c r="H39" s="1" t="str">
        <v>USD</v>
      </c>
      <c r="I39" s="8" t="str">
        <v>AUS</v>
      </c>
      <c r="J39" s="9">
        <v>0</v>
      </c>
      <c r="K39" s="9">
        <v>0</v>
      </c>
      <c r="L39" s="7">
        <v>33630455.380000003</v>
      </c>
      <c r="M39" s="7">
        <v>19877624.162541561</v>
      </c>
      <c r="N39" s="4">
        <f t="shared" si="0"/>
        <v>1.1073742708002792</v>
      </c>
      <c r="O39" s="6">
        <v>45565</v>
      </c>
      <c r="P39" s="5">
        <v>12</v>
      </c>
      <c r="Q39" s="1" t="str">
        <v>XL85</v>
      </c>
    </row>
    <row r="40" spans="1:17" x14ac:dyDescent="0.25">
      <c r="A40" s="6" cm="1">
        <f t="array" ref="A40">[1]!h_HistoricalMonthlyData[h_MonthEnd]</f>
        <v>44561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1795023117.9000001</v>
      </c>
      <c r="F40" s="7" cm="1">
        <f t="array" ref="F40">[1]!h_HistoricalMonthlyData[h_bal_FundCash]</f>
        <v>153500474.13480198</v>
      </c>
      <c r="G40" t="str">
        <v>Exmar Senior Unsecured 2022</v>
      </c>
      <c r="H40" s="1" t="str">
        <v>NOK</v>
      </c>
      <c r="I40" s="8" t="str">
        <v>BEL</v>
      </c>
      <c r="J40" s="9" t="str">
        <v>NO0010852767</v>
      </c>
      <c r="K40" s="9">
        <v>0</v>
      </c>
      <c r="L40" s="7">
        <v>223000000</v>
      </c>
      <c r="M40" s="7">
        <v>19131603.009890359</v>
      </c>
      <c r="N40" s="4">
        <f t="shared" si="0"/>
        <v>1.0658137390605</v>
      </c>
      <c r="O40" s="6">
        <v>44708</v>
      </c>
      <c r="P40" s="5">
        <v>9.1999999999999993</v>
      </c>
      <c r="Q40" s="1" t="str">
        <v>BE28</v>
      </c>
    </row>
    <row r="41" spans="1:17" x14ac:dyDescent="0.25">
      <c r="A41" s="6" cm="1">
        <f t="array" ref="A41">[1]!h_HistoricalMonthlyData[h_MonthEnd]</f>
        <v>44561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1795023117.9000001</v>
      </c>
      <c r="F41" s="7" cm="1">
        <f t="array" ref="F41">[1]!h_HistoricalMonthlyData[h_bal_FundCash]</f>
        <v>153500474.13480198</v>
      </c>
      <c r="G41" t="str">
        <v>Jetpeaks Tranche B</v>
      </c>
      <c r="H41" s="1" t="str">
        <v>USD</v>
      </c>
      <c r="I41" s="8" t="str">
        <v>USA</v>
      </c>
      <c r="J41" s="9">
        <v>0</v>
      </c>
      <c r="K41" s="9">
        <v>0</v>
      </c>
      <c r="L41" s="7">
        <v>25000000</v>
      </c>
      <c r="M41" s="7">
        <v>18470631.695603993</v>
      </c>
      <c r="N41" s="4">
        <f t="shared" si="0"/>
        <v>1.0289912988537333</v>
      </c>
      <c r="O41" s="6">
        <v>46477</v>
      </c>
      <c r="P41" s="5">
        <v>12</v>
      </c>
      <c r="Q41" s="1" t="str">
        <v>XL64</v>
      </c>
    </row>
    <row r="42" spans="1:17" x14ac:dyDescent="0.25">
      <c r="A42" s="6" cm="1">
        <f t="array" ref="A42">[1]!h_HistoricalMonthlyData[h_MonthEnd]</f>
        <v>44561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1795023117.9000001</v>
      </c>
      <c r="F42" s="7" cm="1">
        <f t="array" ref="F42">[1]!h_HistoricalMonthlyData[h_bal_FundCash]</f>
        <v>153500474.13480198</v>
      </c>
      <c r="G42" t="str">
        <v>Jetpeaks Tranche A</v>
      </c>
      <c r="H42" s="1" t="str">
        <v>USD</v>
      </c>
      <c r="I42" s="8" t="str">
        <v>USA</v>
      </c>
      <c r="J42" s="9">
        <v>0</v>
      </c>
      <c r="K42" s="9">
        <v>0</v>
      </c>
      <c r="L42" s="7">
        <v>30000000</v>
      </c>
      <c r="M42" s="7">
        <v>18175101.588474322</v>
      </c>
      <c r="N42" s="4">
        <f t="shared" si="0"/>
        <v>1.0125274380720732</v>
      </c>
      <c r="O42" s="6">
        <v>46477</v>
      </c>
      <c r="P42" s="5">
        <v>7.18</v>
      </c>
      <c r="Q42" s="1" t="str">
        <v>XL64</v>
      </c>
    </row>
    <row r="43" spans="1:17" x14ac:dyDescent="0.25">
      <c r="A43" s="6" cm="1">
        <f t="array" ref="A43">[1]!h_HistoricalMonthlyData[h_MonthEnd]</f>
        <v>44561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1795023117.9000001</v>
      </c>
      <c r="F43" s="7" cm="1">
        <f t="array" ref="F43">[1]!h_HistoricalMonthlyData[h_bal_FundCash]</f>
        <v>153500474.13480198</v>
      </c>
      <c r="G43" t="str">
        <v>Bulb Senior TL 2022</v>
      </c>
      <c r="H43" s="1" t="str">
        <v>GBP</v>
      </c>
      <c r="I43" s="8" t="str">
        <v>GBR</v>
      </c>
      <c r="J43" s="9">
        <v>0</v>
      </c>
      <c r="K43" s="9">
        <v>0</v>
      </c>
      <c r="L43" s="7">
        <v>35000000</v>
      </c>
      <c r="M43" s="7">
        <v>18123000</v>
      </c>
      <c r="N43" s="4">
        <f t="shared" si="0"/>
        <v>1.0096248799960927</v>
      </c>
      <c r="O43" s="6">
        <v>44926</v>
      </c>
      <c r="P43" s="5">
        <v>6.57</v>
      </c>
      <c r="Q43" s="1" t="str">
        <v>XL85</v>
      </c>
    </row>
    <row r="44" spans="1:17" x14ac:dyDescent="0.25">
      <c r="A44" s="6" cm="1">
        <f t="array" ref="A44">[1]!h_HistoricalMonthlyData[h_MonthEnd]</f>
        <v>44561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1795023117.9000001</v>
      </c>
      <c r="F44" s="7" cm="1">
        <f t="array" ref="F44">[1]!h_HistoricalMonthlyData[h_bal_FundCash]</f>
        <v>153500474.13480198</v>
      </c>
      <c r="G44" t="str">
        <v>Great River Hydro HoldCo 2029</v>
      </c>
      <c r="H44" s="1" t="str">
        <v>USD</v>
      </c>
      <c r="I44" s="8" t="str">
        <v>USA</v>
      </c>
      <c r="J44" s="9">
        <v>0</v>
      </c>
      <c r="K44" s="9">
        <v>0</v>
      </c>
      <c r="L44" s="7">
        <v>25000000</v>
      </c>
      <c r="M44" s="7">
        <v>17827853.712596972</v>
      </c>
      <c r="N44" s="4">
        <f t="shared" si="0"/>
        <v>0.99318240165362326</v>
      </c>
      <c r="O44" s="6">
        <v>47315</v>
      </c>
      <c r="P44" s="5">
        <v>4.6338800000000004</v>
      </c>
      <c r="Q44" s="1" t="str">
        <v>XL85</v>
      </c>
    </row>
    <row r="45" spans="1:17" x14ac:dyDescent="0.25">
      <c r="A45" s="6" cm="1">
        <f t="array" ref="A45">[1]!h_HistoricalMonthlyData[h_MonthEnd]</f>
        <v>44561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1795023117.9000001</v>
      </c>
      <c r="F45" s="7" cm="1">
        <f t="array" ref="F45">[1]!h_HistoricalMonthlyData[h_bal_FundCash]</f>
        <v>153500474.13480198</v>
      </c>
      <c r="G45" t="str">
        <v>Navigator Holdings 8% 2025</v>
      </c>
      <c r="H45" s="1" t="str">
        <v>USD</v>
      </c>
      <c r="I45" s="8" t="str">
        <v>GBR</v>
      </c>
      <c r="J45" s="9" t="str">
        <v>NO0010891955</v>
      </c>
      <c r="K45" s="9">
        <v>0</v>
      </c>
      <c r="L45" s="7">
        <v>21000000</v>
      </c>
      <c r="M45" s="7">
        <v>16261618.027336538</v>
      </c>
      <c r="N45" s="4">
        <f t="shared" si="0"/>
        <v>0.90592805547602229</v>
      </c>
      <c r="O45" s="6">
        <v>45910</v>
      </c>
      <c r="P45" s="5">
        <v>8</v>
      </c>
      <c r="Q45" s="1" t="str">
        <v>GB</v>
      </c>
    </row>
    <row r="46" spans="1:17" x14ac:dyDescent="0.25">
      <c r="A46" s="6" cm="1">
        <f t="array" ref="A46">[1]!h_HistoricalMonthlyData[h_MonthEnd]</f>
        <v>44561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1795023117.9000001</v>
      </c>
      <c r="F46" s="7" cm="1">
        <f t="array" ref="F46">[1]!h_HistoricalMonthlyData[h_bal_FundCash]</f>
        <v>153500474.13480198</v>
      </c>
      <c r="G46" t="str">
        <v>SAPA 2020-1A</v>
      </c>
      <c r="H46" s="1" t="str">
        <v>USD</v>
      </c>
      <c r="I46" s="8" t="str">
        <v>USA</v>
      </c>
      <c r="J46" s="9" t="str">
        <v>US80307AAC36</v>
      </c>
      <c r="K46" s="9">
        <v>0</v>
      </c>
      <c r="L46" s="7">
        <v>32729405.359999999</v>
      </c>
      <c r="M46" s="7">
        <v>14407225.499437017</v>
      </c>
      <c r="N46" s="4">
        <f t="shared" si="0"/>
        <v>0.80262061005052965</v>
      </c>
      <c r="O46" s="6">
        <v>51210</v>
      </c>
      <c r="P46" s="5">
        <v>6.7789999999999999</v>
      </c>
      <c r="Q46" s="1" t="str">
        <v>US64</v>
      </c>
    </row>
    <row r="47" spans="1:17" x14ac:dyDescent="0.25">
      <c r="A47" s="6" cm="1">
        <f t="array" ref="A47">[1]!h_HistoricalMonthlyData[h_MonthEnd]</f>
        <v>44561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1795023117.9000001</v>
      </c>
      <c r="F47" s="7" cm="1">
        <f t="array" ref="F47">[1]!h_HistoricalMonthlyData[h_bal_FundCash]</f>
        <v>153500474.13480198</v>
      </c>
      <c r="G47" t="str">
        <v>Project Swordfish</v>
      </c>
      <c r="H47" s="1" t="str">
        <v>EUR</v>
      </c>
      <c r="I47" s="8" t="str">
        <v>BEL</v>
      </c>
      <c r="J47" s="9">
        <v>0</v>
      </c>
      <c r="K47" s="9">
        <v>0</v>
      </c>
      <c r="L47" s="7">
        <v>17000000</v>
      </c>
      <c r="M47" s="7">
        <v>14298931.785684245</v>
      </c>
      <c r="N47" s="4">
        <f t="shared" si="0"/>
        <v>0.7965876117747489</v>
      </c>
      <c r="O47" s="6">
        <v>44743</v>
      </c>
      <c r="P47" s="5">
        <v>6</v>
      </c>
      <c r="Q47" s="1" t="str">
        <v>XL85</v>
      </c>
    </row>
    <row r="48" spans="1:17" x14ac:dyDescent="0.25">
      <c r="A48" s="6" cm="1">
        <f t="array" ref="A48">[1]!h_HistoricalMonthlyData[h_MonthEnd]</f>
        <v>44561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1795023117.9000001</v>
      </c>
      <c r="F48" s="7" cm="1">
        <f t="array" ref="F48">[1]!h_HistoricalMonthlyData[h_bal_FundCash]</f>
        <v>153500474.13480198</v>
      </c>
      <c r="G48" t="str">
        <v>Sierra Financing 2024</v>
      </c>
      <c r="H48" s="1" t="str">
        <v>USD</v>
      </c>
      <c r="I48" s="8" t="str">
        <v>USA</v>
      </c>
      <c r="J48" s="9">
        <v>0</v>
      </c>
      <c r="K48" s="9">
        <v>0</v>
      </c>
      <c r="L48" s="7">
        <v>19155214.100000001</v>
      </c>
      <c r="M48" s="7">
        <v>14152356.18766162</v>
      </c>
      <c r="N48" s="4">
        <f t="shared" si="0"/>
        <v>0.78842194546321387</v>
      </c>
      <c r="O48" s="6">
        <v>45685</v>
      </c>
      <c r="P48" s="5">
        <v>6.5</v>
      </c>
      <c r="Q48" s="1" t="str">
        <v>XL85</v>
      </c>
    </row>
    <row r="49" spans="1:17" x14ac:dyDescent="0.25">
      <c r="A49" s="6" cm="1">
        <f t="array" ref="A49">[1]!h_HistoricalMonthlyData[h_MonthEnd]</f>
        <v>44561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1795023117.9000001</v>
      </c>
      <c r="F49" s="7" cm="1">
        <f t="array" ref="F49">[1]!h_HistoricalMonthlyData[h_bal_FundCash]</f>
        <v>153500474.13480198</v>
      </c>
      <c r="G49" t="str">
        <v>Exeltium Mezzanine</v>
      </c>
      <c r="H49" s="1" t="str">
        <v>EUR</v>
      </c>
      <c r="I49" s="8" t="str">
        <v>FRA</v>
      </c>
      <c r="J49" s="9">
        <v>0</v>
      </c>
      <c r="K49" s="9">
        <v>0</v>
      </c>
      <c r="L49" s="7">
        <v>16610000</v>
      </c>
      <c r="M49" s="7">
        <v>13970897.468247959</v>
      </c>
      <c r="N49" s="4">
        <f t="shared" si="0"/>
        <v>0.77831295479873996</v>
      </c>
      <c r="O49" s="6">
        <v>48213</v>
      </c>
      <c r="P49" s="5">
        <v>9.4</v>
      </c>
      <c r="Q49" s="1" t="str">
        <v>XL85</v>
      </c>
    </row>
    <row r="50" spans="1:17" x14ac:dyDescent="0.25">
      <c r="A50" s="6" cm="1">
        <f t="array" ref="A50">[1]!h_HistoricalMonthlyData[h_MonthEnd]</f>
        <v>44561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1795023117.9000001</v>
      </c>
      <c r="F50" s="7" cm="1">
        <f t="array" ref="F50">[1]!h_HistoricalMonthlyData[h_bal_FundCash]</f>
        <v>153500474.13480198</v>
      </c>
      <c r="G50" t="str">
        <v>Project Spinnaker</v>
      </c>
      <c r="H50" s="1" t="str">
        <v>GBP</v>
      </c>
      <c r="I50" s="8" t="str">
        <v>GBR</v>
      </c>
      <c r="J50" s="9">
        <v>0</v>
      </c>
      <c r="K50" s="9">
        <v>0</v>
      </c>
      <c r="L50" s="7">
        <v>13937500</v>
      </c>
      <c r="M50" s="7">
        <v>13937500</v>
      </c>
      <c r="N50" s="4">
        <f t="shared" si="0"/>
        <v>0.77645239557167933</v>
      </c>
      <c r="O50" s="6">
        <v>46356</v>
      </c>
      <c r="P50" s="5">
        <v>6.25</v>
      </c>
      <c r="Q50" s="1" t="str">
        <v>XL85</v>
      </c>
    </row>
    <row r="51" spans="1:17" x14ac:dyDescent="0.25">
      <c r="A51" s="6" cm="1">
        <f t="array" ref="A51">[1]!h_HistoricalMonthlyData[h_MonthEnd]</f>
        <v>44561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1795023117.9000001</v>
      </c>
      <c r="F51" s="7" cm="1">
        <f t="array" ref="F51">[1]!h_HistoricalMonthlyData[h_bal_FundCash]</f>
        <v>153500474.13480198</v>
      </c>
      <c r="G51" t="str">
        <v>Bluewater Senior Unsecured 2023</v>
      </c>
      <c r="H51" s="1" t="str">
        <v>USD</v>
      </c>
      <c r="I51" s="8" t="str">
        <v>HOL</v>
      </c>
      <c r="J51" s="9" t="str">
        <v>NO0010836794</v>
      </c>
      <c r="K51" s="9">
        <v>0</v>
      </c>
      <c r="L51" s="7">
        <v>18333332</v>
      </c>
      <c r="M51" s="7">
        <v>13500429.999556707</v>
      </c>
      <c r="N51" s="4">
        <f t="shared" si="0"/>
        <v>0.75210340551774502</v>
      </c>
      <c r="O51" s="6">
        <v>45258</v>
      </c>
      <c r="P51" s="5">
        <v>10</v>
      </c>
      <c r="Q51" s="1" t="str">
        <v>NL81</v>
      </c>
    </row>
    <row r="52" spans="1:17" x14ac:dyDescent="0.25">
      <c r="A52" s="6" cm="1">
        <f t="array" ref="A52">[1]!h_HistoricalMonthlyData[h_MonthEnd]</f>
        <v>44561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1795023117.9000001</v>
      </c>
      <c r="F52" s="7" cm="1">
        <f t="array" ref="F52">[1]!h_HistoricalMonthlyData[h_bal_FundCash]</f>
        <v>153500474.13480198</v>
      </c>
      <c r="G52" t="str">
        <v>Ziton Wind Enterprise Senior Secured 2024</v>
      </c>
      <c r="H52" s="1" t="str">
        <v>EUR</v>
      </c>
      <c r="I52" s="8" t="str">
        <v>DEN</v>
      </c>
      <c r="J52" s="9">
        <v>0</v>
      </c>
      <c r="K52" s="9">
        <v>0</v>
      </c>
      <c r="L52" s="7">
        <v>15685715</v>
      </c>
      <c r="M52" s="7">
        <v>13325403.440154763</v>
      </c>
      <c r="N52" s="4">
        <f t="shared" si="0"/>
        <v>0.742352747843391</v>
      </c>
      <c r="O52" s="6">
        <v>45460</v>
      </c>
      <c r="P52" s="5">
        <v>7</v>
      </c>
      <c r="Q52" s="1" t="str">
        <v>XL21</v>
      </c>
    </row>
    <row r="53" spans="1:17" x14ac:dyDescent="0.25">
      <c r="A53" s="6" cm="1">
        <f t="array" ref="A53">[1]!h_HistoricalMonthlyData[h_MonthEnd]</f>
        <v>44561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1795023117.9000001</v>
      </c>
      <c r="F53" s="7" cm="1">
        <f t="array" ref="F53">[1]!h_HistoricalMonthlyData[h_bal_FundCash]</f>
        <v>153500474.13480198</v>
      </c>
      <c r="G53" t="str">
        <v>Salt Creek  Equity (various vehicles)</v>
      </c>
      <c r="H53" s="1" t="str">
        <v>USD</v>
      </c>
      <c r="I53" s="8" t="str">
        <v>USA</v>
      </c>
      <c r="J53" s="9">
        <v>0</v>
      </c>
      <c r="K53" s="9">
        <v>0</v>
      </c>
      <c r="L53" s="7">
        <v>15320457.825175099</v>
      </c>
      <c r="M53" s="7">
        <v>11319141.355873734</v>
      </c>
      <c r="N53" s="4">
        <f t="shared" si="0"/>
        <v>0.63058471186243059</v>
      </c>
      <c r="O53" s="6">
        <v>46946</v>
      </c>
      <c r="P53" s="5">
        <v>0</v>
      </c>
      <c r="Q53" s="1" t="str">
        <v>XL85</v>
      </c>
    </row>
    <row r="54" spans="1:17" x14ac:dyDescent="0.25">
      <c r="A54" s="6" cm="1">
        <f t="array" ref="A54">[1]!h_HistoricalMonthlyData[h_MonthEnd]</f>
        <v>44561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1795023117.9000001</v>
      </c>
      <c r="F54" s="7" cm="1">
        <f t="array" ref="F54">[1]!h_HistoricalMonthlyData[h_bal_FundCash]</f>
        <v>153500474.13480198</v>
      </c>
      <c r="G54" t="str">
        <v>Bulb Senior TL 2022</v>
      </c>
      <c r="H54" s="1" t="str">
        <v>GBP</v>
      </c>
      <c r="I54" s="8" t="str">
        <v>GBR</v>
      </c>
      <c r="J54" s="9">
        <v>0</v>
      </c>
      <c r="K54" s="9">
        <v>0</v>
      </c>
      <c r="L54" s="7">
        <v>20000000</v>
      </c>
      <c r="M54" s="7">
        <v>10356000.000000002</v>
      </c>
      <c r="N54" s="4">
        <f t="shared" si="0"/>
        <v>0.57692850285491026</v>
      </c>
      <c r="O54" s="6">
        <v>44926</v>
      </c>
      <c r="P54" s="5">
        <v>6.72</v>
      </c>
      <c r="Q54" s="1" t="str">
        <v>XL85</v>
      </c>
    </row>
    <row r="55" spans="1:17" x14ac:dyDescent="0.25">
      <c r="A55" s="6" cm="1">
        <f t="array" ref="A55">[1]!h_HistoricalMonthlyData[h_MonthEnd]</f>
        <v>44561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1795023117.9000001</v>
      </c>
      <c r="F55" s="7" cm="1">
        <f t="array" ref="F55">[1]!h_HistoricalMonthlyData[h_bal_FundCash]</f>
        <v>153500474.13480198</v>
      </c>
      <c r="G55" t="str">
        <v>Voyage Care 5.875% 2023</v>
      </c>
      <c r="H55" s="1" t="str">
        <v>GBP</v>
      </c>
      <c r="I55" s="8" t="str">
        <v>GBR</v>
      </c>
      <c r="J55" s="9" t="str">
        <v>XS1533911142</v>
      </c>
      <c r="K55" s="9" t="str">
        <v>BYWPZS3</v>
      </c>
      <c r="L55" s="7">
        <v>9483000</v>
      </c>
      <c r="M55" s="7">
        <v>9482051.6999999993</v>
      </c>
      <c r="N55" s="4">
        <f t="shared" si="0"/>
        <v>0.52824120232462879</v>
      </c>
      <c r="O55" s="6">
        <v>45047</v>
      </c>
      <c r="P55" s="5">
        <v>5.875</v>
      </c>
      <c r="Q55" s="1" t="str">
        <v>GB21</v>
      </c>
    </row>
    <row r="56" spans="1:17" x14ac:dyDescent="0.25">
      <c r="A56" s="6" cm="1">
        <f t="array" ref="A56">[1]!h_HistoricalMonthlyData[h_MonthEnd]</f>
        <v>44561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1795023117.9000001</v>
      </c>
      <c r="F56" s="7" cm="1">
        <f t="array" ref="F56">[1]!h_HistoricalMonthlyData[h_bal_FundCash]</f>
        <v>153500474.13480198</v>
      </c>
      <c r="G56" t="str">
        <v>Kraftwerk Obernburg Mezzanine 2027</v>
      </c>
      <c r="H56" s="1" t="str">
        <v>EUR</v>
      </c>
      <c r="I56" s="8" t="str">
        <v>DEU</v>
      </c>
      <c r="J56" s="9">
        <v>0</v>
      </c>
      <c r="K56" s="9">
        <v>0</v>
      </c>
      <c r="L56" s="7">
        <v>10627922</v>
      </c>
      <c r="M56" s="7">
        <v>8644293.5267894696</v>
      </c>
      <c r="N56" s="4">
        <f t="shared" si="0"/>
        <v>0.48157003888074934</v>
      </c>
      <c r="O56" s="6">
        <v>46386</v>
      </c>
      <c r="P56" s="5">
        <v>7.5</v>
      </c>
      <c r="Q56" s="1" t="str">
        <v>XL85</v>
      </c>
    </row>
    <row r="57" spans="1:17" x14ac:dyDescent="0.25">
      <c r="A57" s="6" cm="1">
        <f t="array" ref="A57">[1]!h_HistoricalMonthlyData[h_MonthEnd]</f>
        <v>44561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1795023117.9000001</v>
      </c>
      <c r="F57" s="7" cm="1">
        <f t="array" ref="F57">[1]!h_HistoricalMonthlyData[h_bal_FundCash]</f>
        <v>153500474.13480198</v>
      </c>
      <c r="G57" t="str">
        <v>Salt Creek First Lien Facility 2021</v>
      </c>
      <c r="H57" s="1" t="str">
        <v>USD</v>
      </c>
      <c r="I57" s="8" t="str">
        <v>USA</v>
      </c>
      <c r="J57" s="9">
        <v>0</v>
      </c>
      <c r="K57" s="9">
        <v>0</v>
      </c>
      <c r="L57" s="7">
        <v>10732959.186399998</v>
      </c>
      <c r="M57" s="7">
        <v>7929781.4454377536</v>
      </c>
      <c r="N57" s="4">
        <f t="shared" si="0"/>
        <v>0.44176486455031366</v>
      </c>
      <c r="O57" s="6">
        <v>46216</v>
      </c>
      <c r="P57" s="5">
        <v>8</v>
      </c>
      <c r="Q57" s="1" t="str">
        <v>XL85</v>
      </c>
    </row>
    <row r="58" spans="1:17" x14ac:dyDescent="0.25">
      <c r="A58" s="6" cm="1">
        <f t="array" ref="A58">[1]!h_HistoricalMonthlyData[h_MonthEnd]</f>
        <v>44561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1795023117.9000001</v>
      </c>
      <c r="F58" s="7" cm="1">
        <f t="array" ref="F58">[1]!h_HistoricalMonthlyData[h_bal_FundCash]</f>
        <v>153500474.13480198</v>
      </c>
      <c r="G58" t="str">
        <v>Inmarsat 6.75% 2026</v>
      </c>
      <c r="H58" s="1" t="str">
        <v>USD</v>
      </c>
      <c r="I58" s="8" t="str">
        <v>GBR</v>
      </c>
      <c r="J58" s="9" t="str">
        <v>US20752TAA25</v>
      </c>
      <c r="K58" s="9">
        <v>0</v>
      </c>
      <c r="L58" s="7">
        <v>10000000</v>
      </c>
      <c r="M58" s="7">
        <v>7774658.2933136327</v>
      </c>
      <c r="N58" s="4">
        <f t="shared" si="0"/>
        <v>0.43312301751351351</v>
      </c>
      <c r="O58" s="6">
        <v>46296</v>
      </c>
      <c r="P58" s="5">
        <v>6.75</v>
      </c>
      <c r="Q58" s="1" t="str">
        <v>GB21</v>
      </c>
    </row>
    <row r="59" spans="1:17" x14ac:dyDescent="0.25">
      <c r="A59" s="6" cm="1">
        <f t="array" ref="A59">[1]!h_HistoricalMonthlyData[h_MonthEnd]</f>
        <v>44561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1795023117.9000001</v>
      </c>
      <c r="F59" s="7" cm="1">
        <f t="array" ref="F59">[1]!h_HistoricalMonthlyData[h_bal_FundCash]</f>
        <v>153500474.13480198</v>
      </c>
      <c r="G59" t="str">
        <v>Salt Lake Potash Guarantee Facility</v>
      </c>
      <c r="H59" s="1" t="str">
        <v>AUD</v>
      </c>
      <c r="I59" s="8" t="str">
        <v>AUS</v>
      </c>
      <c r="J59" s="9">
        <v>0</v>
      </c>
      <c r="K59" s="9">
        <v>0</v>
      </c>
      <c r="L59" s="7">
        <v>18000000</v>
      </c>
      <c r="M59" s="7">
        <v>7740686.9859700054</v>
      </c>
      <c r="N59" s="4">
        <f t="shared" si="0"/>
        <v>0.43123048994632696</v>
      </c>
      <c r="O59" s="6">
        <v>45565</v>
      </c>
      <c r="P59" s="5">
        <v>12</v>
      </c>
      <c r="Q59" s="1" t="str">
        <v>XL85</v>
      </c>
    </row>
    <row r="60" spans="1:17" x14ac:dyDescent="0.25">
      <c r="A60" s="6" cm="1">
        <f t="array" ref="A60">[1]!h_HistoricalMonthlyData[h_MonthEnd]</f>
        <v>44561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1795023117.9000001</v>
      </c>
      <c r="F60" s="7" cm="1">
        <f t="array" ref="F60">[1]!h_HistoricalMonthlyData[h_bal_FundCash]</f>
        <v>153500474.13480198</v>
      </c>
      <c r="G60" t="str">
        <v>Clyde Street Facility B Senior Secured 2019</v>
      </c>
      <c r="H60" s="1" t="str">
        <v>GBP</v>
      </c>
      <c r="I60" s="8" t="str">
        <v>GBR</v>
      </c>
      <c r="J60" s="9">
        <v>0</v>
      </c>
      <c r="K60" s="9">
        <v>0</v>
      </c>
      <c r="L60" s="7">
        <v>7584852.8414000003</v>
      </c>
      <c r="M60" s="7">
        <v>7584852.8414000003</v>
      </c>
      <c r="N60" s="4">
        <f t="shared" si="0"/>
        <v>0.42254903381264131</v>
      </c>
      <c r="O60" s="6">
        <v>45283</v>
      </c>
      <c r="P60" s="5">
        <v>7.5</v>
      </c>
      <c r="Q60" s="1" t="str">
        <v>XL85</v>
      </c>
    </row>
    <row r="61" spans="1:17" x14ac:dyDescent="0.25">
      <c r="A61" s="6" cm="1">
        <f t="array" ref="A61">[1]!h_HistoricalMonthlyData[h_MonthEnd]</f>
        <v>44561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1795023117.9000001</v>
      </c>
      <c r="F61" s="7" cm="1">
        <f t="array" ref="F61">[1]!h_HistoricalMonthlyData[h_bal_FundCash]</f>
        <v>153500474.13480198</v>
      </c>
      <c r="G61" t="str">
        <v>Raptor 2019-1 C</v>
      </c>
      <c r="H61" s="1" t="str">
        <v>USD</v>
      </c>
      <c r="I61" s="8" t="str">
        <v>USA</v>
      </c>
      <c r="J61" s="9">
        <v>0</v>
      </c>
      <c r="K61" s="9">
        <v>0</v>
      </c>
      <c r="L61" s="7">
        <v>21163394.120000001</v>
      </c>
      <c r="M61" s="7">
        <v>6567141.1380864419</v>
      </c>
      <c r="N61" s="4">
        <f t="shared" si="0"/>
        <v>0.36585273318202993</v>
      </c>
      <c r="O61" s="6">
        <v>52832</v>
      </c>
      <c r="P61" s="5">
        <v>6.9</v>
      </c>
      <c r="Q61" s="1" t="str">
        <v>XL21</v>
      </c>
    </row>
    <row r="62" spans="1:17" x14ac:dyDescent="0.25">
      <c r="A62" s="6" cm="1">
        <f t="array" ref="A62">[1]!h_HistoricalMonthlyData[h_MonthEnd]</f>
        <v>44561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1795023117.9000001</v>
      </c>
      <c r="F62" s="7" cm="1">
        <f t="array" ref="F62">[1]!h_HistoricalMonthlyData[h_bal_FundCash]</f>
        <v>153500474.13480198</v>
      </c>
      <c r="G62" t="str">
        <v>Salt Creek First Out 2L Facility 2027</v>
      </c>
      <c r="H62" s="1" t="str">
        <v>USD</v>
      </c>
      <c r="I62" s="8" t="str">
        <v>USA</v>
      </c>
      <c r="J62" s="9">
        <v>0</v>
      </c>
      <c r="K62" s="9">
        <v>0</v>
      </c>
      <c r="L62" s="7">
        <v>12009957</v>
      </c>
      <c r="M62" s="7">
        <v>6548465.6564462511</v>
      </c>
      <c r="N62" s="4">
        <f t="shared" si="0"/>
        <v>0.36481232977697298</v>
      </c>
      <c r="O62" s="6">
        <v>46580</v>
      </c>
      <c r="P62" s="5">
        <v>0</v>
      </c>
      <c r="Q62" s="1" t="str">
        <v>XL85</v>
      </c>
    </row>
    <row r="63" spans="1:17" x14ac:dyDescent="0.25">
      <c r="A63" s="6" cm="1">
        <f t="array" ref="A63">[1]!h_HistoricalMonthlyData[h_MonthEnd]</f>
        <v>44561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1795023117.9000001</v>
      </c>
      <c r="F63" s="7" cm="1">
        <f t="array" ref="F63">[1]!h_HistoricalMonthlyData[h_bal_FundCash]</f>
        <v>153500474.13480198</v>
      </c>
      <c r="G63" t="str">
        <v>Madrid Metro Term Note 2024</v>
      </c>
      <c r="H63" s="1" t="str">
        <v>EUR</v>
      </c>
      <c r="I63" s="8" t="str">
        <v>SPA</v>
      </c>
      <c r="J63" s="9">
        <v>0</v>
      </c>
      <c r="K63" s="9">
        <v>0</v>
      </c>
      <c r="L63" s="7">
        <v>5770000</v>
      </c>
      <c r="M63" s="7">
        <v>4916317.6045083683</v>
      </c>
      <c r="N63" s="4">
        <f t="shared" si="0"/>
        <v>0.27388603274703083</v>
      </c>
      <c r="O63" s="6">
        <v>45473</v>
      </c>
      <c r="P63" s="5">
        <v>15</v>
      </c>
      <c r="Q63" s="1" t="str">
        <v>XL85</v>
      </c>
    </row>
    <row r="64" spans="1:17" x14ac:dyDescent="0.25">
      <c r="A64" s="6" cm="1">
        <f t="array" ref="A64">[1]!h_HistoricalMonthlyData[h_MonthEnd]</f>
        <v>44561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1795023117.9000001</v>
      </c>
      <c r="F64" s="7" cm="1">
        <f t="array" ref="F64">[1]!h_HistoricalMonthlyData[h_bal_FundCash]</f>
        <v>153500474.13480198</v>
      </c>
      <c r="G64" t="str">
        <v>Native Dancer Senior Secured 2023</v>
      </c>
      <c r="H64" s="1" t="str">
        <v>EUR</v>
      </c>
      <c r="I64" s="8" t="str">
        <v>HOL</v>
      </c>
      <c r="J64" s="9">
        <v>0</v>
      </c>
      <c r="K64" s="9">
        <v>0</v>
      </c>
      <c r="L64" s="7">
        <v>5628276.71</v>
      </c>
      <c r="M64" s="7">
        <v>4596260.2891235594</v>
      </c>
      <c r="N64" s="4">
        <f t="shared" si="0"/>
        <v>0.25605577127612317</v>
      </c>
      <c r="O64" s="6">
        <v>46218</v>
      </c>
      <c r="P64" s="5">
        <v>6.75</v>
      </c>
      <c r="Q64" s="1" t="str">
        <v>XL85</v>
      </c>
    </row>
    <row r="65" spans="1:17" x14ac:dyDescent="0.25">
      <c r="A65" s="6" cm="1">
        <f t="array" ref="A65">[1]!h_HistoricalMonthlyData[h_MonthEnd]</f>
        <v>44561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1795023117.9000001</v>
      </c>
      <c r="F65" s="7" cm="1">
        <f t="array" ref="F65">[1]!h_HistoricalMonthlyData[h_bal_FundCash]</f>
        <v>153500474.13480198</v>
      </c>
      <c r="G65" t="str">
        <v>Talen Energy Supply 10.5% 2026</v>
      </c>
      <c r="H65" s="1" t="str">
        <v>USD</v>
      </c>
      <c r="I65" s="8" t="str">
        <v>USA</v>
      </c>
      <c r="J65" s="9" t="str">
        <v>US87422VAE83</v>
      </c>
      <c r="K65" s="9">
        <v>0</v>
      </c>
      <c r="L65" s="7">
        <v>11625000</v>
      </c>
      <c r="M65" s="7">
        <v>3837495.3823420759</v>
      </c>
      <c r="N65" s="4">
        <f t="shared" si="0"/>
        <v>0.2137852902324493</v>
      </c>
      <c r="O65" s="6">
        <v>46037</v>
      </c>
      <c r="P65" s="5">
        <v>10.5</v>
      </c>
      <c r="Q65" s="1" t="str">
        <v>US21</v>
      </c>
    </row>
    <row r="66" spans="1:17" x14ac:dyDescent="0.25">
      <c r="A66" s="6" cm="1">
        <f t="array" ref="A66">[1]!h_HistoricalMonthlyData[h_MonthEnd]</f>
        <v>44561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1795023117.9000001</v>
      </c>
      <c r="F66" s="7" cm="1">
        <f t="array" ref="F66">[1]!h_HistoricalMonthlyData[h_bal_FundCash]</f>
        <v>153500474.13480198</v>
      </c>
      <c r="G66" t="str">
        <v>Talen Energy Supply 6.5% 2025</v>
      </c>
      <c r="H66" s="1" t="str">
        <v>USD</v>
      </c>
      <c r="I66" s="8" t="str">
        <v>USA</v>
      </c>
      <c r="J66" s="9" t="str">
        <v>US87422VAA61</v>
      </c>
      <c r="K66" s="9" t="str">
        <v>87422VAA6</v>
      </c>
      <c r="L66" s="7">
        <v>12000000</v>
      </c>
      <c r="M66" s="7">
        <v>3534835.6113779088</v>
      </c>
      <c r="N66" s="4">
        <f t="shared" si="0"/>
        <v>0.196924238809432</v>
      </c>
      <c r="O66" s="6">
        <v>45809</v>
      </c>
      <c r="P66" s="5">
        <v>6.5</v>
      </c>
      <c r="Q66" s="1" t="str">
        <v>US21</v>
      </c>
    </row>
    <row r="67" spans="1:17" x14ac:dyDescent="0.25">
      <c r="A67" s="6" cm="1">
        <f t="array" ref="A67">[1]!h_HistoricalMonthlyData[h_MonthEnd]</f>
        <v>44561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1795023117.9000001</v>
      </c>
      <c r="F67" s="7" cm="1">
        <f t="array" ref="F67">[1]!h_HistoricalMonthlyData[h_bal_FundCash]</f>
        <v>153500474.13480198</v>
      </c>
      <c r="G67" t="str">
        <v>Salt Creek Series B Preferred Equity</v>
      </c>
      <c r="H67" s="1" t="str">
        <v>USD</v>
      </c>
      <c r="I67" s="8" t="str">
        <v>USA</v>
      </c>
      <c r="J67" s="9">
        <v>0</v>
      </c>
      <c r="K67" s="9">
        <v>0</v>
      </c>
      <c r="L67" s="7">
        <v>13100000</v>
      </c>
      <c r="M67" s="7">
        <v>3427196.1581086074</v>
      </c>
      <c r="N67" s="4">
        <f t="shared" si="0"/>
        <v>0.19092768911623204</v>
      </c>
      <c r="O67" s="6">
        <v>46946</v>
      </c>
      <c r="P67" s="5">
        <v>0</v>
      </c>
      <c r="Q67" s="1" t="str">
        <v>XL85</v>
      </c>
    </row>
    <row r="68" spans="1:17" x14ac:dyDescent="0.25">
      <c r="A68" s="6" cm="1">
        <f t="array" ref="A68">[1]!h_HistoricalMonthlyData[h_MonthEnd]</f>
        <v>44561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1795023117.9000001</v>
      </c>
      <c r="F68" s="7" cm="1">
        <f t="array" ref="F68">[1]!h_HistoricalMonthlyData[h_bal_FundCash]</f>
        <v>153500474.13480198</v>
      </c>
      <c r="G68" t="str">
        <v>STARR Aircraft 2018-1 C</v>
      </c>
      <c r="H68" s="1" t="str">
        <v>USD</v>
      </c>
      <c r="I68" s="8" t="str">
        <v>USA</v>
      </c>
      <c r="J68" s="9" t="str">
        <v>US85572RAC34</v>
      </c>
      <c r="K68" s="9" t="str">
        <v>85572RAC3</v>
      </c>
      <c r="L68" s="7">
        <v>6225582.8899999997</v>
      </c>
      <c r="M68" s="7">
        <v>2478734.111134836</v>
      </c>
      <c r="N68" s="4">
        <f t="shared" ref="N68:N76" si="1">M68/E68*100</f>
        <v>0.13808925837315733</v>
      </c>
      <c r="O68" s="6">
        <v>52366</v>
      </c>
      <c r="P68" s="5">
        <v>6.9</v>
      </c>
      <c r="Q68" s="1" t="str">
        <v>US64</v>
      </c>
    </row>
    <row r="69" spans="1:17" x14ac:dyDescent="0.25">
      <c r="A69" s="6" cm="1">
        <f t="array" ref="A69">[1]!h_HistoricalMonthlyData[h_MonthEnd]</f>
        <v>44561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1795023117.9000001</v>
      </c>
      <c r="F69" s="7" cm="1">
        <f t="array" ref="F69">[1]!h_HistoricalMonthlyData[h_bal_FundCash]</f>
        <v>153500474.13480198</v>
      </c>
      <c r="G69" t="str">
        <v>Sheppey (A249) Mezzanine</v>
      </c>
      <c r="H69" s="1" t="str">
        <v>GBP</v>
      </c>
      <c r="I69" s="8" t="str">
        <v>GBR</v>
      </c>
      <c r="J69" s="9">
        <v>0</v>
      </c>
      <c r="K69" s="9">
        <v>0</v>
      </c>
      <c r="L69" s="7">
        <v>2248870.3358</v>
      </c>
      <c r="M69" s="7">
        <v>2192873.4644385795</v>
      </c>
      <c r="N69" s="4">
        <f t="shared" si="1"/>
        <v>0.12216407925732038</v>
      </c>
      <c r="O69" s="6">
        <v>48487</v>
      </c>
      <c r="P69" s="5">
        <v>5.17</v>
      </c>
      <c r="Q69" s="1" t="str">
        <v>XL85</v>
      </c>
    </row>
    <row r="70" spans="1:17" x14ac:dyDescent="0.25">
      <c r="A70" s="6" cm="1">
        <f t="array" ref="A70">[1]!h_HistoricalMonthlyData[h_MonthEnd]</f>
        <v>44561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1795023117.9000001</v>
      </c>
      <c r="F70" s="7" cm="1">
        <f t="array" ref="F70">[1]!h_HistoricalMonthlyData[h_bal_FundCash]</f>
        <v>153500474.13480198</v>
      </c>
      <c r="G70" t="str">
        <v>Serrezuela Solar VI  Tranche B</v>
      </c>
      <c r="H70" s="1" t="str">
        <v>EUR</v>
      </c>
      <c r="I70" s="8" t="str">
        <v>SPA</v>
      </c>
      <c r="J70" s="9">
        <v>0</v>
      </c>
      <c r="K70" s="9">
        <v>0</v>
      </c>
      <c r="L70" s="7">
        <v>5527911.5</v>
      </c>
      <c r="M70" s="7">
        <v>1627360.6064429302</v>
      </c>
      <c r="N70" s="4">
        <f t="shared" si="1"/>
        <v>9.0659590409441729E-2</v>
      </c>
      <c r="O70" s="6">
        <v>50770</v>
      </c>
      <c r="P70" s="5">
        <v>2</v>
      </c>
      <c r="Q70" s="1" t="str">
        <v>XL85</v>
      </c>
    </row>
    <row r="71" spans="1:17" x14ac:dyDescent="0.25">
      <c r="A71" s="6" cm="1">
        <f t="array" ref="A71">[1]!h_HistoricalMonthlyData[h_MonthEnd]</f>
        <v>44561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1795023117.9000001</v>
      </c>
      <c r="F71" s="7" cm="1">
        <f t="array" ref="F71">[1]!h_HistoricalMonthlyData[h_bal_FundCash]</f>
        <v>153500474.13480198</v>
      </c>
      <c r="G71" t="str">
        <v>Heathrow Finance PLC 6.25% 2025</v>
      </c>
      <c r="H71" s="1" t="str">
        <v>GBP</v>
      </c>
      <c r="I71" s="8" t="str">
        <v>GBR</v>
      </c>
      <c r="J71" s="9" t="str">
        <v>XS1120937617</v>
      </c>
      <c r="K71" s="9">
        <v>0</v>
      </c>
      <c r="L71" s="7">
        <v>1833000</v>
      </c>
      <c r="M71" s="7">
        <v>1493895</v>
      </c>
      <c r="N71" s="4">
        <f t="shared" si="1"/>
        <v>8.3224276339555425E-2</v>
      </c>
      <c r="O71" s="6">
        <v>45719</v>
      </c>
      <c r="P71" s="5">
        <v>6.5</v>
      </c>
      <c r="Q71" s="1" t="str">
        <v>GB21</v>
      </c>
    </row>
    <row r="72" spans="1:17" x14ac:dyDescent="0.25">
      <c r="A72" s="6" cm="1">
        <f t="array" ref="A72">[1]!h_HistoricalMonthlyData[h_MonthEnd]</f>
        <v>44561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1795023117.9000001</v>
      </c>
      <c r="F72" s="7" cm="1">
        <f t="array" ref="F72">[1]!h_HistoricalMonthlyData[h_bal_FundCash]</f>
        <v>153500474.13480198</v>
      </c>
      <c r="G72" t="str">
        <v>Ziton Senior Unsecured 2022</v>
      </c>
      <c r="H72" s="1" t="str">
        <v>EUR</v>
      </c>
      <c r="I72" s="8" t="str">
        <v>DEN</v>
      </c>
      <c r="J72" s="9" t="str">
        <v>NO0010878598</v>
      </c>
      <c r="K72" s="9" t="str">
        <v>BL6BZP3</v>
      </c>
      <c r="L72" s="7">
        <v>2138784</v>
      </c>
      <c r="M72" s="7">
        <v>1286256.674236689</v>
      </c>
      <c r="N72" s="4">
        <f t="shared" si="1"/>
        <v>7.1656830567256566E-2</v>
      </c>
      <c r="O72" s="6">
        <v>44837</v>
      </c>
      <c r="P72" s="5">
        <v>7.9</v>
      </c>
      <c r="Q72" s="1" t="str">
        <v>DK21</v>
      </c>
    </row>
    <row r="73" spans="1:17" x14ac:dyDescent="0.25">
      <c r="A73" s="6" cm="1">
        <f t="array" ref="A73">[1]!h_HistoricalMonthlyData[h_MonthEnd]</f>
        <v>44561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1795023117.9000001</v>
      </c>
      <c r="F73" s="7" cm="1">
        <f t="array" ref="F73">[1]!h_HistoricalMonthlyData[h_bal_FundCash]</f>
        <v>153500474.13480198</v>
      </c>
      <c r="G73" t="str">
        <v>Ziton Super Senior WCF 2022</v>
      </c>
      <c r="H73" s="1" t="str">
        <v>EUR</v>
      </c>
      <c r="I73" s="8" t="str">
        <v>DEN</v>
      </c>
      <c r="J73" s="9">
        <v>0</v>
      </c>
      <c r="K73" s="9">
        <v>0</v>
      </c>
      <c r="L73" s="7">
        <v>1000000</v>
      </c>
      <c r="M73" s="7">
        <v>841113.63445201435</v>
      </c>
      <c r="N73" s="4">
        <f t="shared" si="1"/>
        <v>4.685809481027934E-2</v>
      </c>
      <c r="O73" s="6">
        <v>44651</v>
      </c>
      <c r="P73" s="5">
        <v>6.9</v>
      </c>
      <c r="Q73" s="1" t="str">
        <v>XL</v>
      </c>
    </row>
    <row r="74" spans="1:17" x14ac:dyDescent="0.25">
      <c r="A74" s="6" cm="1">
        <f t="array" ref="A74">[1]!h_HistoricalMonthlyData[h_MonthEnd]</f>
        <v>44561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1795023117.9000001</v>
      </c>
      <c r="F74" s="7" cm="1">
        <f t="array" ref="F74">[1]!h_HistoricalMonthlyData[h_bal_FundCash]</f>
        <v>153500474.13480198</v>
      </c>
      <c r="G74" t="str">
        <v>Jetpeaks Tranche C</v>
      </c>
      <c r="H74" s="1" t="str">
        <v>USD</v>
      </c>
      <c r="I74" s="8" t="str">
        <v>USA</v>
      </c>
      <c r="J74" s="9">
        <v>0</v>
      </c>
      <c r="K74" s="9">
        <v>0</v>
      </c>
      <c r="L74" s="7">
        <v>1098294.3400000001</v>
      </c>
      <c r="M74" s="7">
        <v>811447.60990025871</v>
      </c>
      <c r="N74" s="4">
        <f t="shared" si="1"/>
        <v>4.5205412777612149E-2</v>
      </c>
      <c r="O74" s="6">
        <v>46477</v>
      </c>
      <c r="P74" s="5">
        <v>12</v>
      </c>
      <c r="Q74" s="1" t="str">
        <v>XL64</v>
      </c>
    </row>
    <row r="75" spans="1:17" x14ac:dyDescent="0.25">
      <c r="A75" s="6" cm="1">
        <f t="array" ref="A75">[1]!h_HistoricalMonthlyData[h_MonthEnd]</f>
        <v>44561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1795023117.9000001</v>
      </c>
      <c r="F75" s="7" cm="1">
        <f t="array" ref="F75">[1]!h_HistoricalMonthlyData[h_bal_FundCash]</f>
        <v>153500474.13480198</v>
      </c>
      <c r="G75" t="str">
        <v>Apollo Aviation 2018-1 B</v>
      </c>
      <c r="H75" s="1" t="str">
        <v>USD</v>
      </c>
      <c r="I75" s="8" t="str">
        <v>USA</v>
      </c>
      <c r="J75" s="9" t="str">
        <v>US000367AB87</v>
      </c>
      <c r="K75" s="9">
        <v>0</v>
      </c>
      <c r="L75" s="7">
        <v>1027498</v>
      </c>
      <c r="M75" s="7">
        <v>531399.03952715185</v>
      </c>
      <c r="N75" s="4">
        <f t="shared" si="1"/>
        <v>2.9604022044509168E-2</v>
      </c>
      <c r="O75" s="6">
        <v>50421</v>
      </c>
      <c r="P75" s="5">
        <v>5.4370000000000003</v>
      </c>
      <c r="Q75" s="1" t="str">
        <v>US64</v>
      </c>
    </row>
    <row r="76" spans="1:17" x14ac:dyDescent="0.25">
      <c r="A76" s="6" cm="1">
        <f t="array" ref="A76">[1]!h_HistoricalMonthlyData[h_MonthEnd]</f>
        <v>44561</v>
      </c>
      <c r="B76" t="s">
        <v>17</v>
      </c>
      <c r="C76" t="s">
        <v>18</v>
      </c>
      <c r="D76" t="s">
        <v>19</v>
      </c>
      <c r="E76" s="7" cm="1">
        <f t="array" ref="E76">[1]!h_HistoricalMonthlyData[h_bal_NAV]</f>
        <v>1795023117.9000001</v>
      </c>
      <c r="F76" s="7" cm="1">
        <f t="array" ref="F76">[1]!h_HistoricalMonthlyData[h_bal_FundCash]</f>
        <v>153500474.13480198</v>
      </c>
      <c r="G76" t="str">
        <v>Apollo Aviation 2017-1 C</v>
      </c>
      <c r="H76" s="1" t="str">
        <v>USD</v>
      </c>
      <c r="I76" s="1" t="str">
        <v>USA</v>
      </c>
      <c r="J76" s="2" t="str">
        <v>US000366AC87</v>
      </c>
      <c r="K76" s="9">
        <v>0</v>
      </c>
      <c r="L76" s="7">
        <v>1743263</v>
      </c>
      <c r="M76" s="7">
        <v>321991.688215737</v>
      </c>
      <c r="N76" s="4">
        <f t="shared" si="1"/>
        <v>1.7938024586136556E-2</v>
      </c>
      <c r="O76" s="6">
        <v>52002</v>
      </c>
      <c r="P76" s="5">
        <v>7.3849999999999998</v>
      </c>
      <c r="Q76" s="1" t="str">
        <v>US64</v>
      </c>
    </row>
    <row r="77" spans="1:17" x14ac:dyDescent="0.25">
      <c r="A77" s="6" cm="1">
        <f t="array" ref="A77">[1]!h_HistoricalMonthlyData[h_MonthEnd]</f>
        <v>44561</v>
      </c>
      <c r="B77" t="s">
        <v>17</v>
      </c>
      <c r="C77" t="s">
        <v>18</v>
      </c>
      <c r="D77" t="s">
        <v>19</v>
      </c>
      <c r="E77" s="7" cm="1">
        <f t="array" ref="E77">[1]!h_HistoricalMonthlyData[h_bal_NAV]</f>
        <v>1795023117.9000001</v>
      </c>
      <c r="F77" s="7" cm="1">
        <f t="array" ref="F77">[1]!h_HistoricalMonthlyData[h_bal_FundCash]</f>
        <v>153500474.13480198</v>
      </c>
      <c r="G77" t="str">
        <v>Aliwin Plus Tranche B</v>
      </c>
      <c r="H77" s="1" t="str">
        <v>EUR</v>
      </c>
      <c r="I77" s="1" t="str">
        <v>SPA</v>
      </c>
      <c r="J77" s="2">
        <v>0</v>
      </c>
      <c r="K77" s="9">
        <v>0</v>
      </c>
      <c r="L77" s="7">
        <v>4808481.5</v>
      </c>
      <c r="M77" s="7">
        <v>0</v>
      </c>
      <c r="O77" s="6">
        <v>50770</v>
      </c>
      <c r="P77" s="5">
        <v>0</v>
      </c>
      <c r="Q77" s="1" t="str">
        <v>XL85</v>
      </c>
    </row>
    <row r="78" spans="1:17" x14ac:dyDescent="0.25">
      <c r="A78" s="6" cm="1">
        <f t="array" ref="A78">[1]!h_HistoricalMonthlyData[h_MonthEnd]</f>
        <v>44561</v>
      </c>
      <c r="B78" t="s">
        <v>17</v>
      </c>
      <c r="C78" t="s">
        <v>18</v>
      </c>
      <c r="D78" t="s">
        <v>19</v>
      </c>
      <c r="E78" s="7" cm="1">
        <f t="array" ref="E78">[1]!h_HistoricalMonthlyData[h_bal_NAV]</f>
        <v>1795023117.9000001</v>
      </c>
      <c r="F78" s="7" cm="1">
        <f t="array" ref="F78">[1]!h_HistoricalMonthlyData[h_bal_FundCash]</f>
        <v>153500474.13480198</v>
      </c>
      <c r="G78" t="str">
        <v>Orlyval Senior Loan</v>
      </c>
      <c r="H78" s="1" t="str">
        <v>EUR</v>
      </c>
      <c r="I78" s="1" t="str">
        <v>FRA</v>
      </c>
      <c r="J78" s="2">
        <v>0</v>
      </c>
      <c r="K78" s="9">
        <v>0</v>
      </c>
      <c r="L78" s="7">
        <v>199430.5938</v>
      </c>
      <c r="M78" s="7">
        <v>0</v>
      </c>
      <c r="O78" s="6">
        <v>44635</v>
      </c>
      <c r="P78" s="5">
        <v>0</v>
      </c>
      <c r="Q78" s="1" t="str">
        <v>XL81</v>
      </c>
    </row>
    <row r="79" spans="1:17" s="5" customFormat="1" x14ac:dyDescent="0.25">
      <c r="A79" s="1"/>
      <c r="B79"/>
      <c r="C79"/>
      <c r="D79"/>
      <c r="E79"/>
      <c r="F79"/>
      <c r="G79"/>
      <c r="H79" s="1"/>
      <c r="I79" s="1"/>
      <c r="J79" s="2"/>
      <c r="K79" s="9"/>
      <c r="L79" s="7"/>
      <c r="M79" s="7"/>
      <c r="N79" s="4"/>
      <c r="O79" s="6"/>
      <c r="Q79" s="1"/>
    </row>
    <row r="80" spans="1:17" s="5" customFormat="1" x14ac:dyDescent="0.25">
      <c r="A80" s="1"/>
      <c r="B80"/>
      <c r="C80"/>
      <c r="D80"/>
      <c r="E80"/>
      <c r="F80"/>
      <c r="G80"/>
      <c r="H80" s="1"/>
      <c r="I80" s="1"/>
      <c r="J80" s="2"/>
      <c r="K80" s="9"/>
      <c r="L80" s="7"/>
      <c r="M80" s="7"/>
      <c r="N80" s="4"/>
      <c r="O80" s="6"/>
      <c r="Q80" s="1"/>
    </row>
    <row r="81" spans="1:17" s="5" customFormat="1" x14ac:dyDescent="0.25">
      <c r="A81" s="1"/>
      <c r="B81"/>
      <c r="C81"/>
      <c r="D81"/>
      <c r="E81"/>
      <c r="F81"/>
      <c r="G81"/>
      <c r="H81" s="1"/>
      <c r="I81" s="1"/>
      <c r="J81" s="2"/>
      <c r="K81" s="9"/>
      <c r="L81" s="7"/>
      <c r="M81" s="7"/>
      <c r="N81" s="4"/>
      <c r="O81" s="6"/>
      <c r="Q81" s="1"/>
    </row>
    <row r="82" spans="1:17" s="5" customFormat="1" x14ac:dyDescent="0.25">
      <c r="A82" s="1"/>
      <c r="B82"/>
      <c r="C82"/>
      <c r="D82"/>
      <c r="E82"/>
      <c r="F82"/>
      <c r="G82"/>
      <c r="H82" s="1"/>
      <c r="I82" s="1"/>
      <c r="J82" s="2"/>
      <c r="K82" s="9"/>
      <c r="L82" s="7"/>
      <c r="M82" s="7"/>
      <c r="N82" s="4"/>
      <c r="O82" s="6"/>
      <c r="Q82" s="1"/>
    </row>
    <row r="83" spans="1:17" s="5" customFormat="1" x14ac:dyDescent="0.25">
      <c r="A83" s="1"/>
      <c r="B83"/>
      <c r="C83"/>
      <c r="D83"/>
      <c r="E83"/>
      <c r="F83"/>
      <c r="G83"/>
      <c r="H83" s="1"/>
      <c r="I83" s="1"/>
      <c r="J83" s="2"/>
      <c r="K83" s="9"/>
      <c r="L83" s="7"/>
      <c r="M83" s="7"/>
      <c r="N83" s="4"/>
      <c r="O83" s="6"/>
      <c r="Q83" s="1"/>
    </row>
    <row r="84" spans="1:17" s="5" customFormat="1" x14ac:dyDescent="0.25">
      <c r="A84" s="1"/>
      <c r="B84"/>
      <c r="C84"/>
      <c r="D84"/>
      <c r="E84"/>
      <c r="F84"/>
      <c r="G84"/>
      <c r="H84" s="1"/>
      <c r="I84" s="1"/>
      <c r="J84" s="2"/>
      <c r="K84" s="9"/>
      <c r="L84" s="7"/>
      <c r="M84" s="7"/>
      <c r="N84" s="4"/>
      <c r="O84" s="6"/>
      <c r="Q84" s="1"/>
    </row>
    <row r="85" spans="1:17" s="5" customFormat="1" x14ac:dyDescent="0.25">
      <c r="A85" s="1"/>
      <c r="B85"/>
      <c r="C85"/>
      <c r="D85"/>
      <c r="E85"/>
      <c r="F85"/>
      <c r="G85"/>
      <c r="H85" s="1"/>
      <c r="I85" s="1"/>
      <c r="J85" s="2"/>
      <c r="K85" s="9"/>
      <c r="L85" s="7"/>
      <c r="M85" s="7"/>
      <c r="N85" s="4"/>
      <c r="O85" s="6"/>
      <c r="Q85" s="1"/>
    </row>
    <row r="86" spans="1:17" s="5" customFormat="1" x14ac:dyDescent="0.25">
      <c r="A86" s="1"/>
      <c r="B86"/>
      <c r="C86"/>
      <c r="D86"/>
      <c r="E86"/>
      <c r="F86"/>
      <c r="G86"/>
      <c r="H86" s="1"/>
      <c r="I86" s="1"/>
      <c r="J86" s="2"/>
      <c r="K86" s="9"/>
      <c r="L86" s="7"/>
      <c r="M86" s="7"/>
      <c r="N86" s="4"/>
      <c r="O86" s="6"/>
      <c r="Q86" s="1"/>
    </row>
    <row r="87" spans="1:17" s="5" customFormat="1" x14ac:dyDescent="0.25">
      <c r="A87" s="1"/>
      <c r="B87"/>
      <c r="C87"/>
      <c r="D87"/>
      <c r="E87"/>
      <c r="F87"/>
      <c r="G87"/>
      <c r="H87" s="1"/>
      <c r="I87" s="1"/>
      <c r="J87" s="2"/>
      <c r="K87" s="9"/>
      <c r="L87" s="7"/>
      <c r="M87" s="7"/>
      <c r="N87" s="4"/>
      <c r="O87" s="6"/>
      <c r="Q87" s="1"/>
    </row>
    <row r="88" spans="1:17" s="5" customFormat="1" x14ac:dyDescent="0.25">
      <c r="A88" s="1"/>
      <c r="B88"/>
      <c r="C88"/>
      <c r="D88"/>
      <c r="E88"/>
      <c r="F88"/>
      <c r="G88"/>
      <c r="H88" s="1"/>
      <c r="I88" s="1"/>
      <c r="J88" s="2"/>
      <c r="K88" s="9"/>
      <c r="L88" s="7"/>
      <c r="M88" s="7"/>
      <c r="N88" s="4"/>
      <c r="O88" s="6"/>
      <c r="Q88" s="1"/>
    </row>
    <row r="89" spans="1:17" s="5" customFormat="1" x14ac:dyDescent="0.25">
      <c r="A89" s="1"/>
      <c r="B89"/>
      <c r="C89"/>
      <c r="D89"/>
      <c r="E89"/>
      <c r="F89"/>
      <c r="G89"/>
      <c r="H89" s="1"/>
      <c r="I89" s="1"/>
      <c r="J89" s="2"/>
      <c r="K89" s="9"/>
      <c r="L89" s="7"/>
      <c r="M89" s="7"/>
      <c r="N89" s="4"/>
      <c r="O89" s="6"/>
      <c r="Q89" s="1"/>
    </row>
    <row r="90" spans="1:17" s="5" customFormat="1" x14ac:dyDescent="0.25">
      <c r="A90" s="1"/>
      <c r="B90"/>
      <c r="C90"/>
      <c r="D90"/>
      <c r="E90"/>
      <c r="F90"/>
      <c r="G90"/>
      <c r="H90" s="1"/>
      <c r="I90" s="1"/>
      <c r="J90" s="2"/>
      <c r="K90" s="9"/>
      <c r="L90" s="7"/>
      <c r="M90" s="7"/>
      <c r="N90" s="4"/>
      <c r="O90" s="6"/>
      <c r="Q90" s="1"/>
    </row>
    <row r="91" spans="1:17" s="5" customFormat="1" x14ac:dyDescent="0.25">
      <c r="A91" s="1"/>
      <c r="B91"/>
      <c r="C91"/>
      <c r="D91"/>
      <c r="E91"/>
      <c r="F91"/>
      <c r="G91"/>
      <c r="H91" s="1"/>
      <c r="I91" s="1"/>
      <c r="J91" s="2"/>
      <c r="K91" s="9"/>
      <c r="L91" s="7"/>
      <c r="M91" s="7"/>
      <c r="N91" s="4"/>
      <c r="O91" s="6"/>
      <c r="Q91" s="1"/>
    </row>
    <row r="92" spans="1:17" s="5" customFormat="1" x14ac:dyDescent="0.25">
      <c r="A92" s="1"/>
      <c r="B92"/>
      <c r="C92"/>
      <c r="D92"/>
      <c r="E92"/>
      <c r="F92"/>
      <c r="G92"/>
      <c r="H92" s="1"/>
      <c r="I92" s="1"/>
      <c r="J92" s="2"/>
      <c r="K92" s="9"/>
      <c r="L92" s="7"/>
      <c r="M92" s="7"/>
      <c r="N92" s="4"/>
      <c r="O92" s="6"/>
      <c r="Q92" s="1"/>
    </row>
    <row r="93" spans="1:17" s="5" customFormat="1" x14ac:dyDescent="0.25">
      <c r="A93" s="1"/>
      <c r="B93"/>
      <c r="C93"/>
      <c r="D93"/>
      <c r="E93"/>
      <c r="F93"/>
      <c r="G93"/>
      <c r="H93" s="1"/>
      <c r="I93" s="1"/>
      <c r="J93" s="2"/>
      <c r="K93" s="9"/>
      <c r="L93" s="7"/>
      <c r="M93" s="7"/>
      <c r="N93" s="4"/>
      <c r="O93" s="6"/>
      <c r="Q9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Hoodeh</dc:creator>
  <cp:lastModifiedBy>Dan Hoodeh</cp:lastModifiedBy>
  <dcterms:created xsi:type="dcterms:W3CDTF">2022-01-14T17:14:32Z</dcterms:created>
  <dcterms:modified xsi:type="dcterms:W3CDTF">2022-01-14T17:15:34Z</dcterms:modified>
</cp:coreProperties>
</file>